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 18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92" i="1" l="1"/>
  <c r="I592" i="1"/>
  <c r="H592" i="1"/>
  <c r="G592" i="1"/>
  <c r="F592" i="1"/>
  <c r="J585" i="1"/>
  <c r="I585" i="1"/>
  <c r="H585" i="1"/>
  <c r="G585" i="1"/>
  <c r="F585" i="1"/>
  <c r="J578" i="1"/>
  <c r="I578" i="1"/>
  <c r="H578" i="1"/>
  <c r="G578" i="1"/>
  <c r="F578" i="1"/>
  <c r="J573" i="1"/>
  <c r="I573" i="1"/>
  <c r="H573" i="1"/>
  <c r="G573" i="1"/>
  <c r="F573" i="1"/>
  <c r="J563" i="1"/>
  <c r="I563" i="1"/>
  <c r="H563" i="1"/>
  <c r="G563" i="1"/>
  <c r="F563" i="1"/>
  <c r="L559" i="1"/>
  <c r="J559" i="1"/>
  <c r="I559" i="1"/>
  <c r="H559" i="1"/>
  <c r="G559" i="1"/>
  <c r="F559" i="1"/>
  <c r="J550" i="1"/>
  <c r="I550" i="1"/>
  <c r="H550" i="1"/>
  <c r="G550" i="1"/>
  <c r="F550" i="1"/>
  <c r="J543" i="1"/>
  <c r="I543" i="1"/>
  <c r="H543" i="1"/>
  <c r="G543" i="1"/>
  <c r="F543" i="1"/>
  <c r="J536" i="1"/>
  <c r="I536" i="1"/>
  <c r="H536" i="1"/>
  <c r="G536" i="1"/>
  <c r="F536" i="1"/>
  <c r="J531" i="1"/>
  <c r="I531" i="1"/>
  <c r="H531" i="1"/>
  <c r="G531" i="1"/>
  <c r="G551" i="1" s="1"/>
  <c r="F531" i="1"/>
  <c r="J521" i="1"/>
  <c r="I521" i="1"/>
  <c r="H521" i="1"/>
  <c r="G521" i="1"/>
  <c r="F521" i="1"/>
  <c r="L517" i="1"/>
  <c r="J517" i="1"/>
  <c r="J551" i="1" s="1"/>
  <c r="I517" i="1"/>
  <c r="I551" i="1" s="1"/>
  <c r="H517" i="1"/>
  <c r="H551" i="1" s="1"/>
  <c r="G517" i="1"/>
  <c r="F517" i="1"/>
  <c r="F551" i="1" s="1"/>
  <c r="J508" i="1"/>
  <c r="I508" i="1"/>
  <c r="H508" i="1"/>
  <c r="G508" i="1"/>
  <c r="F508" i="1"/>
  <c r="J501" i="1"/>
  <c r="I501" i="1"/>
  <c r="H501" i="1"/>
  <c r="G501" i="1"/>
  <c r="F501" i="1"/>
  <c r="J494" i="1"/>
  <c r="I494" i="1"/>
  <c r="H494" i="1"/>
  <c r="G494" i="1"/>
  <c r="F494" i="1"/>
  <c r="J489" i="1"/>
  <c r="I489" i="1"/>
  <c r="H489" i="1"/>
  <c r="G489" i="1"/>
  <c r="F489" i="1"/>
  <c r="J479" i="1"/>
  <c r="I479" i="1"/>
  <c r="H479" i="1"/>
  <c r="G479" i="1"/>
  <c r="G509" i="1" s="1"/>
  <c r="F479" i="1"/>
  <c r="L475" i="1"/>
  <c r="J475" i="1"/>
  <c r="J509" i="1" s="1"/>
  <c r="I475" i="1"/>
  <c r="I509" i="1" s="1"/>
  <c r="H475" i="1"/>
  <c r="H509" i="1" s="1"/>
  <c r="G475" i="1"/>
  <c r="F475" i="1"/>
  <c r="F509" i="1" s="1"/>
  <c r="J466" i="1"/>
  <c r="I466" i="1"/>
  <c r="H466" i="1"/>
  <c r="G466" i="1"/>
  <c r="F466" i="1"/>
  <c r="J459" i="1"/>
  <c r="I459" i="1"/>
  <c r="H459" i="1"/>
  <c r="G459" i="1"/>
  <c r="F459" i="1"/>
  <c r="J452" i="1"/>
  <c r="I452" i="1"/>
  <c r="H452" i="1"/>
  <c r="G452" i="1"/>
  <c r="F452" i="1"/>
  <c r="J447" i="1"/>
  <c r="I447" i="1"/>
  <c r="H447" i="1"/>
  <c r="G447" i="1"/>
  <c r="F447" i="1"/>
  <c r="J437" i="1"/>
  <c r="J467" i="1" s="1"/>
  <c r="I437" i="1"/>
  <c r="H437" i="1"/>
  <c r="G437" i="1"/>
  <c r="F437" i="1"/>
  <c r="L433" i="1"/>
  <c r="J433" i="1"/>
  <c r="I433" i="1"/>
  <c r="I467" i="1" s="1"/>
  <c r="H433" i="1"/>
  <c r="H467" i="1" s="1"/>
  <c r="G433" i="1"/>
  <c r="G467" i="1" s="1"/>
  <c r="F433" i="1"/>
  <c r="J424" i="1"/>
  <c r="I424" i="1"/>
  <c r="H424" i="1"/>
  <c r="G424" i="1"/>
  <c r="F424" i="1"/>
  <c r="J417" i="1"/>
  <c r="I417" i="1"/>
  <c r="H417" i="1"/>
  <c r="G417" i="1"/>
  <c r="F417" i="1"/>
  <c r="J410" i="1"/>
  <c r="I410" i="1"/>
  <c r="H410" i="1"/>
  <c r="G410" i="1"/>
  <c r="F410" i="1"/>
  <c r="J405" i="1"/>
  <c r="I405" i="1"/>
  <c r="H405" i="1"/>
  <c r="G405" i="1"/>
  <c r="F405" i="1"/>
  <c r="J395" i="1"/>
  <c r="I395" i="1"/>
  <c r="I425" i="1" s="1"/>
  <c r="H395" i="1"/>
  <c r="G395" i="1"/>
  <c r="F395" i="1"/>
  <c r="L391" i="1"/>
  <c r="J391" i="1"/>
  <c r="J425" i="1" s="1"/>
  <c r="I391" i="1"/>
  <c r="H391" i="1"/>
  <c r="H425" i="1" s="1"/>
  <c r="G391" i="1"/>
  <c r="G425" i="1" s="1"/>
  <c r="F391" i="1"/>
  <c r="F425" i="1" s="1"/>
  <c r="J382" i="1"/>
  <c r="I382" i="1"/>
  <c r="H382" i="1"/>
  <c r="G382" i="1"/>
  <c r="F382" i="1"/>
  <c r="J375" i="1"/>
  <c r="I375" i="1"/>
  <c r="H375" i="1"/>
  <c r="G375" i="1"/>
  <c r="F375" i="1"/>
  <c r="J368" i="1"/>
  <c r="I368" i="1"/>
  <c r="H368" i="1"/>
  <c r="G368" i="1"/>
  <c r="F368" i="1"/>
  <c r="J363" i="1"/>
  <c r="I363" i="1"/>
  <c r="H363" i="1"/>
  <c r="G363" i="1"/>
  <c r="F363" i="1"/>
  <c r="J353" i="1"/>
  <c r="I353" i="1"/>
  <c r="H353" i="1"/>
  <c r="H383" i="1" s="1"/>
  <c r="G353" i="1"/>
  <c r="F353" i="1"/>
  <c r="L349" i="1"/>
  <c r="J349" i="1"/>
  <c r="J383" i="1" s="1"/>
  <c r="I349" i="1"/>
  <c r="I383" i="1" s="1"/>
  <c r="H349" i="1"/>
  <c r="G349" i="1"/>
  <c r="G383" i="1" s="1"/>
  <c r="F349" i="1"/>
  <c r="F383" i="1" s="1"/>
  <c r="J340" i="1"/>
  <c r="I340" i="1"/>
  <c r="H340" i="1"/>
  <c r="G340" i="1"/>
  <c r="F340" i="1"/>
  <c r="J333" i="1"/>
  <c r="I333" i="1"/>
  <c r="H333" i="1"/>
  <c r="G333" i="1"/>
  <c r="F333" i="1"/>
  <c r="J326" i="1"/>
  <c r="I326" i="1"/>
  <c r="H326" i="1"/>
  <c r="G326" i="1"/>
  <c r="F326" i="1"/>
  <c r="J321" i="1"/>
  <c r="I321" i="1"/>
  <c r="H321" i="1"/>
  <c r="G321" i="1"/>
  <c r="F321" i="1"/>
  <c r="J311" i="1"/>
  <c r="I311" i="1"/>
  <c r="H311" i="1"/>
  <c r="G311" i="1"/>
  <c r="G341" i="1" s="1"/>
  <c r="F311" i="1"/>
  <c r="L307" i="1"/>
  <c r="J307" i="1"/>
  <c r="J341" i="1" s="1"/>
  <c r="I307" i="1"/>
  <c r="I341" i="1" s="1"/>
  <c r="H307" i="1"/>
  <c r="H341" i="1" s="1"/>
  <c r="G307" i="1"/>
  <c r="F307" i="1"/>
  <c r="F341" i="1" s="1"/>
  <c r="F467" i="1" l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257" i="1" l="1"/>
  <c r="H215" i="1"/>
  <c r="G173" i="1"/>
  <c r="J131" i="1"/>
  <c r="F131" i="1"/>
  <c r="I89" i="1"/>
  <c r="F89" i="1"/>
  <c r="J89" i="1"/>
  <c r="G131" i="1"/>
  <c r="H173" i="1"/>
  <c r="I215" i="1"/>
  <c r="F257" i="1"/>
  <c r="J257" i="1"/>
  <c r="G299" i="1"/>
  <c r="F593" i="1"/>
  <c r="J593" i="1"/>
  <c r="I593" i="1"/>
  <c r="G89" i="1"/>
  <c r="H131" i="1"/>
  <c r="I173" i="1"/>
  <c r="F215" i="1"/>
  <c r="J215" i="1"/>
  <c r="G257" i="1"/>
  <c r="H299" i="1"/>
  <c r="G593" i="1"/>
  <c r="H89" i="1"/>
  <c r="I131" i="1"/>
  <c r="F173" i="1"/>
  <c r="J173" i="1"/>
  <c r="G215" i="1"/>
  <c r="H257" i="1"/>
  <c r="I299" i="1"/>
  <c r="H593" i="1"/>
  <c r="G47" i="1"/>
  <c r="F47" i="1"/>
  <c r="J47" i="1"/>
  <c r="I47" i="1"/>
  <c r="H47" i="1"/>
  <c r="I594" i="1" l="1"/>
  <c r="J594" i="1"/>
  <c r="F594" i="1"/>
  <c r="H594" i="1"/>
  <c r="G594" i="1"/>
  <c r="L214" i="1"/>
  <c r="L489" i="1"/>
  <c r="L27" i="1"/>
  <c r="L195" i="1"/>
  <c r="L299" i="1"/>
  <c r="L269" i="1"/>
  <c r="L543" i="1"/>
  <c r="L424" i="1"/>
  <c r="L256" i="1"/>
  <c r="L447" i="1"/>
  <c r="L279" i="1"/>
  <c r="L284" i="1"/>
  <c r="L207" i="1"/>
  <c r="L237" i="1"/>
  <c r="L242" i="1"/>
  <c r="L39" i="1"/>
  <c r="L298" i="1"/>
  <c r="L417" i="1"/>
  <c r="L81" i="1"/>
  <c r="L291" i="1"/>
  <c r="L46" i="1"/>
  <c r="L165" i="1"/>
  <c r="L363" i="1"/>
  <c r="L578" i="1"/>
  <c r="L573" i="1"/>
  <c r="L249" i="1"/>
  <c r="L508" i="1"/>
  <c r="L531" i="1"/>
  <c r="L536" i="1"/>
  <c r="L333" i="1"/>
  <c r="L130" i="1"/>
  <c r="L405" i="1"/>
  <c r="L88" i="1"/>
  <c r="L459" i="1"/>
  <c r="L172" i="1"/>
  <c r="L69" i="1"/>
  <c r="L375" i="1"/>
  <c r="L111" i="1"/>
  <c r="L501" i="1"/>
  <c r="L593" i="1"/>
  <c r="L563" i="1"/>
  <c r="L585" i="1"/>
  <c r="L382" i="1"/>
  <c r="L466" i="1"/>
  <c r="L321" i="1"/>
  <c r="L153" i="1"/>
  <c r="L592" i="1"/>
  <c r="L340" i="1"/>
  <c r="L123" i="1"/>
  <c r="L550" i="1"/>
</calcChain>
</file>

<file path=xl/sharedStrings.xml><?xml version="1.0" encoding="utf-8"?>
<sst xmlns="http://schemas.openxmlformats.org/spreadsheetml/2006/main" count="827" uniqueCount="151">
  <si>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</si>
  <si>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</si>
  <si>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</si>
  <si>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</si>
  <si>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</si>
  <si>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</si>
  <si>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</si>
  <si>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</si>
  <si>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</si>
  <si>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</si>
  <si>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</si>
  <si>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</si>
  <si>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</si>
  <si>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</si>
  <si>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</si>
  <si>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</si>
  <si>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</si>
  <si>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</si>
  <si>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</si>
  <si>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</si>
  <si>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</si>
  <si>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</si>
  <si>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</si>
  <si>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</si>
  <si>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</si>
  <si>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</si>
  <si>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</si>
  <si>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</si>
  <si>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</si>
  <si>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</si>
  <si>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</si>
  <si>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</si>
  <si>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</si>
  <si>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</si>
  <si>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</si>
  <si>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</si>
  <si>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</si>
  <si>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</si>
  <si>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</si>
  <si>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</si>
  <si>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</si>
  <si>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</si>
  <si>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</si>
  <si>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</si>
  <si>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</si>
  <si>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182/2015</t>
  </si>
  <si>
    <t>фрикадельки в соусе</t>
  </si>
  <si>
    <t>55/50</t>
  </si>
  <si>
    <t>280/2015</t>
  </si>
  <si>
    <t>чай с сахаром</t>
  </si>
  <si>
    <t>200/15</t>
  </si>
  <si>
    <t>376/2015</t>
  </si>
  <si>
    <t>пшеничный</t>
  </si>
  <si>
    <t>ржано-пшеничный</t>
  </si>
  <si>
    <t>каша молочная (пшенная)</t>
  </si>
  <si>
    <t>гор. блюдо</t>
  </si>
  <si>
    <t>компот из смеси сухофруктов</t>
  </si>
  <si>
    <t>349/2015</t>
  </si>
  <si>
    <t>каша вязкая (гречневая)</t>
  </si>
  <si>
    <t>303/2015</t>
  </si>
  <si>
    <t>62/2015</t>
  </si>
  <si>
    <t>салат из моркови с сахаром</t>
  </si>
  <si>
    <t>Кондитерские изделия (печенье)</t>
  </si>
  <si>
    <t>411/2015</t>
  </si>
  <si>
    <t>кисель</t>
  </si>
  <si>
    <t>рагу из птицы</t>
  </si>
  <si>
    <t>50/150</t>
  </si>
  <si>
    <t>289/2015</t>
  </si>
  <si>
    <t>какао с молоком</t>
  </si>
  <si>
    <t>382/2015</t>
  </si>
  <si>
    <t>яблоки</t>
  </si>
  <si>
    <t>салат из белокочанной капусты</t>
  </si>
  <si>
    <t>345/2015</t>
  </si>
  <si>
    <t>суп картофельный с геркулесом на мясо-костном бульоне</t>
  </si>
  <si>
    <t>98/2008</t>
  </si>
  <si>
    <t>Кондитерские изделия (пряники)</t>
  </si>
  <si>
    <t>мясо тушеное</t>
  </si>
  <si>
    <t>кофейный напиток с молоком</t>
  </si>
  <si>
    <t>макаронные изделия отварные с маслом</t>
  </si>
  <si>
    <t>салат из свеклы отварной</t>
  </si>
  <si>
    <t>50/50</t>
  </si>
  <si>
    <t>256/2015</t>
  </si>
  <si>
    <t>379/2015</t>
  </si>
  <si>
    <t>150/5</t>
  </si>
  <si>
    <t>203/2015</t>
  </si>
  <si>
    <t>52/2015</t>
  </si>
  <si>
    <t>каша рисовая молочная</t>
  </si>
  <si>
    <t>бутерброд с маслом</t>
  </si>
  <si>
    <t>40/7</t>
  </si>
  <si>
    <t>1/2015</t>
  </si>
  <si>
    <t>котлеты рубленные из бройлер-цыплят</t>
  </si>
  <si>
    <t>пюре картофельное</t>
  </si>
  <si>
    <t>банан</t>
  </si>
  <si>
    <t>салат овощной с яблоками</t>
  </si>
  <si>
    <t>295/2015</t>
  </si>
  <si>
    <t>312/2015</t>
  </si>
  <si>
    <t>56/2015</t>
  </si>
  <si>
    <t xml:space="preserve">котлеты </t>
  </si>
  <si>
    <t>рис отварной</t>
  </si>
  <si>
    <t>268/2015</t>
  </si>
  <si>
    <t>304/2015</t>
  </si>
  <si>
    <t>борщ с капустой и картофелем на мясо-костном бульоне</t>
  </si>
  <si>
    <t>2012</t>
  </si>
  <si>
    <t>кондитерские изделия (пряники)</t>
  </si>
  <si>
    <t>2008</t>
  </si>
  <si>
    <t>4,25</t>
  </si>
  <si>
    <t>40</t>
  </si>
  <si>
    <t>200</t>
  </si>
  <si>
    <t>пельмени мясные отварные</t>
  </si>
  <si>
    <t>чай с лимоном</t>
  </si>
  <si>
    <t>392/2015</t>
  </si>
  <si>
    <t>377/2015</t>
  </si>
  <si>
    <t>45/2015</t>
  </si>
  <si>
    <t>165/3</t>
  </si>
  <si>
    <t>200/15/7</t>
  </si>
  <si>
    <t>30</t>
  </si>
  <si>
    <t>20</t>
  </si>
  <si>
    <t>132</t>
  </si>
  <si>
    <t>60</t>
  </si>
  <si>
    <t>каша пшеничная</t>
  </si>
  <si>
    <t>150</t>
  </si>
  <si>
    <t>189/2008</t>
  </si>
  <si>
    <t>Директор</t>
  </si>
  <si>
    <t>Камалова Л.С.</t>
  </si>
  <si>
    <t>фрикадельки  в соусе</t>
  </si>
  <si>
    <t xml:space="preserve">280/2015 </t>
  </si>
  <si>
    <t>376/ 2015</t>
  </si>
  <si>
    <t>каша полбяная вязкая</t>
  </si>
  <si>
    <t xml:space="preserve"> 302/2015</t>
  </si>
  <si>
    <t>каша манная молочная</t>
  </si>
  <si>
    <t>181/2015</t>
  </si>
  <si>
    <t>кондитерские изделия (печенье)</t>
  </si>
  <si>
    <t>плов из птицы</t>
  </si>
  <si>
    <t>291/2015</t>
  </si>
  <si>
    <t>каша ячневая</t>
  </si>
  <si>
    <t>биточки рыбные</t>
  </si>
  <si>
    <t>234/2015</t>
  </si>
  <si>
    <t>картофельное пюре</t>
  </si>
  <si>
    <t xml:space="preserve">салат из моркови с сахаром </t>
  </si>
  <si>
    <t>щи из свежей капусты с картофелем на мясо -костном бульоне</t>
  </si>
  <si>
    <t>67/2015</t>
  </si>
  <si>
    <t xml:space="preserve"> 376/ 2015</t>
  </si>
  <si>
    <t xml:space="preserve">каша рисовая молочная </t>
  </si>
  <si>
    <t>птица тушенная в соусе</t>
  </si>
  <si>
    <t>290/2015</t>
  </si>
  <si>
    <t>чай с молоком</t>
  </si>
  <si>
    <t>378/2015</t>
  </si>
  <si>
    <t>котлеты</t>
  </si>
  <si>
    <t>суп гороховый с мясом</t>
  </si>
  <si>
    <t>99/2015</t>
  </si>
  <si>
    <t xml:space="preserve">МБОУ "Многопрофильный лицей им. А.М. Булатова г. Кукмор"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</si>
</sst>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5" borderId="2" xfId="0" applyFill="1" applyBorder="1" applyProtection="1">
      <protection locked="0"/>
    </xf>
    <xf numFmtId="0" fontId="0" fillId="6" borderId="4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0" borderId="3" xfId="0" applyBorder="1"/>
    <xf numFmtId="0" fontId="0" fillId="6" borderId="5" xfId="0" applyFill="1" applyBorder="1" applyAlignment="1" applyProtection="1">
      <alignment wrapText="1"/>
      <protection locked="0"/>
    </xf>
    <xf numFmtId="0" fontId="0" fillId="6" borderId="1" xfId="0" applyFill="1" applyBorder="1" applyAlignment="1" applyProtection="1">
      <alignment wrapText="1"/>
      <protection locked="0"/>
    </xf>
    <xf numFmtId="49" fontId="0" fillId="6" borderId="1" xfId="0" applyNumberFormat="1" applyFill="1" applyBorder="1" applyProtection="1">
      <protection locked="0"/>
    </xf>
    <xf numFmtId="0" fontId="0" fillId="6" borderId="5" xfId="0" applyFill="1" applyBorder="1" applyProtection="1">
      <protection locked="0"/>
    </xf>
    <xf numFmtId="49" fontId="1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9" xfId="0" applyFont="1" applyFill="1" applyBorder="1" applyAlignment="1" applyProtection="1">
      <alignment horizontal="center" vertical="top" wrapText="1"/>
      <protection locked="0"/>
    </xf>
    <xf numFmtId="0" fontId="0" fillId="0" borderId="5" xfId="0" applyBorder="1" applyProtection="1">
      <protection locked="0"/>
    </xf>
    <xf numFmtId="0" fontId="0" fillId="6" borderId="6" xfId="0" applyFill="1" applyBorder="1" applyAlignment="1" applyProtection="1">
      <alignment wrapText="1"/>
      <protection locked="0"/>
    </xf>
    <xf numFmtId="0" fontId="0" fillId="6" borderId="3" xfId="0" applyFill="1" applyBorder="1" applyAlignment="1" applyProtection="1">
      <alignment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6" borderId="5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6" borderId="4" xfId="0" applyFill="1" applyBorder="1" applyProtection="1">
      <protection locked="0"/>
    </xf>
    <xf numFmtId="2" fontId="0" fillId="6" borderId="1" xfId="0" applyNumberFormat="1" applyFill="1" applyBorder="1" applyAlignment="1" applyProtection="1">
      <alignment horizontal="left"/>
      <protection locked="0"/>
    </xf>
    <xf numFmtId="49" fontId="0" fillId="6" borderId="5" xfId="0" applyNumberFormat="1" applyFill="1" applyBorder="1" applyProtection="1">
      <protection locked="0"/>
    </xf>
    <xf numFmtId="0" fontId="0" fillId="6" borderId="5" xfId="0" applyFill="1" applyBorder="1" applyAlignment="1" applyProtection="1">
      <alignment horizontal="left"/>
      <protection locked="0"/>
    </xf>
    <xf numFmtId="0" fontId="0" fillId="6" borderId="2" xfId="0" applyFill="1" applyBorder="1" applyAlignment="1" applyProtection="1">
      <alignment horizontal="left"/>
      <protection locked="0"/>
    </xf>
    <xf numFmtId="49" fontId="0" fillId="6" borderId="2" xfId="0" applyNumberFormat="1" applyFill="1" applyBorder="1" applyProtection="1">
      <protection locked="0"/>
    </xf>
    <xf numFmtId="1" fontId="0" fillId="6" borderId="3" xfId="0" applyNumberFormat="1" applyFill="1" applyBorder="1" applyAlignment="1" applyProtection="1">
      <alignment horizontal="left"/>
      <protection locked="0"/>
    </xf>
    <xf numFmtId="0" fontId="0" fillId="6" borderId="1" xfId="0" applyFill="1" applyBorder="1" applyProtection="1">
      <protection locked="0"/>
    </xf>
    <xf numFmtId="0" fontId="0" fillId="6" borderId="4" xfId="0" applyNumberFormat="1" applyFont="1" applyFill="1" applyBorder="1" applyAlignment="1" applyProtection="1">
      <alignment horizontal="center"/>
      <protection locked="0"/>
    </xf>
    <xf numFmtId="49" fontId="0" fillId="6" borderId="4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center" vertical="top" wrapText="1"/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0" fillId="6" borderId="27" xfId="0" applyFill="1" applyBorder="1" applyAlignment="1" applyProtection="1">
      <protection locked="0"/>
    </xf>
    <xf numFmtId="0" fontId="0" fillId="6" borderId="28" xfId="0" applyFill="1" applyBorder="1" applyAlignment="1" applyProtection="1">
      <protection locked="0"/>
    </xf>
    <xf numFmtId="0" fontId="0" fillId="0" borderId="29" xfId="0" applyBorder="1" applyAlignment="1" applyProtection="1"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8" sqref="E8"/>
    </sheetView>
  </sheetViews>
  <sheetFormatPr defaultColWidth="9.109375" defaultRowHeight="13.2" x14ac:dyDescent="0.25"/>
  <cols>
    <col min="1" max="1" width="4.77734375" style="2" customWidth="1"/>
    <col min="2" max="2" width="5.21875" style="2" customWidth="1"/>
    <col min="3" max="3" width="9.109375" style="1"/>
    <col min="4" max="4" width="11.6640625" style="1" customWidth="1"/>
    <col min="5" max="5" width="52.6640625" style="2" customWidth="1"/>
    <col min="6" max="6" width="9.21875" style="2" customWidth="1"/>
    <col min="7" max="7" width="10" style="2" customWidth="1"/>
    <col min="8" max="8" width="7.664062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9" t="s">
        <v>150</v>
      </c>
      <c r="D1" s="90"/>
      <c r="E1" s="91"/>
      <c r="F1" s="13" t="s">
        <v>16</v>
      </c>
      <c r="G1" s="2" t="s">
        <v>17</v>
      </c>
      <c r="H1" s="92" t="s">
        <v>122</v>
      </c>
      <c r="I1" s="92"/>
      <c r="J1" s="92"/>
      <c r="K1" s="92"/>
    </row>
    <row r="2" spans="1:12" ht="17.399999999999999" x14ac:dyDescent="0.25">
      <c r="A2" s="43" t="s">
        <v>6</v>
      </c>
      <c r="C2" s="2"/>
      <c r="G2" s="2" t="s">
        <v>18</v>
      </c>
      <c r="H2" s="92" t="s">
        <v>123</v>
      </c>
      <c r="I2" s="92"/>
      <c r="J2" s="92"/>
      <c r="K2" s="9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29</v>
      </c>
      <c r="E6" s="47" t="s">
        <v>46</v>
      </c>
      <c r="F6" s="48" t="s">
        <v>47</v>
      </c>
      <c r="G6" s="48">
        <v>8.33</v>
      </c>
      <c r="H6" s="48">
        <v>7.7430000000000003</v>
      </c>
      <c r="I6" s="48">
        <v>3.194</v>
      </c>
      <c r="J6" s="48">
        <v>175</v>
      </c>
      <c r="K6" s="49" t="s">
        <v>48</v>
      </c>
      <c r="L6" s="48">
        <v>25.14</v>
      </c>
    </row>
    <row r="7" spans="1:12" ht="14.4" x14ac:dyDescent="0.3">
      <c r="A7" s="25"/>
      <c r="B7" s="16"/>
      <c r="C7" s="11"/>
      <c r="D7" s="7" t="s">
        <v>22</v>
      </c>
      <c r="E7" s="50" t="s">
        <v>49</v>
      </c>
      <c r="F7" s="51" t="s">
        <v>50</v>
      </c>
      <c r="G7" s="51">
        <v>0.53</v>
      </c>
      <c r="H7" s="51">
        <v>0</v>
      </c>
      <c r="I7" s="51">
        <v>9.4700000000000006</v>
      </c>
      <c r="J7" s="51">
        <v>40</v>
      </c>
      <c r="K7" s="52" t="s">
        <v>51</v>
      </c>
      <c r="L7" s="51">
        <v>1.65</v>
      </c>
    </row>
    <row r="8" spans="1:12" ht="14.4" x14ac:dyDescent="0.3">
      <c r="A8" s="25"/>
      <c r="B8" s="16"/>
      <c r="C8" s="11"/>
      <c r="D8" s="7" t="s">
        <v>32</v>
      </c>
      <c r="E8" s="50" t="s">
        <v>52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1.1000000000000001</v>
      </c>
    </row>
    <row r="9" spans="1:12" ht="14.4" x14ac:dyDescent="0.3">
      <c r="A9" s="25"/>
      <c r="B9" s="16"/>
      <c r="C9" s="11"/>
      <c r="D9" s="58" t="s">
        <v>33</v>
      </c>
      <c r="E9" s="50" t="s">
        <v>53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0.94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58" t="s">
        <v>30</v>
      </c>
      <c r="E11" s="50" t="s">
        <v>58</v>
      </c>
      <c r="F11" s="51">
        <v>150</v>
      </c>
      <c r="G11" s="51">
        <v>6.6619999999999999</v>
      </c>
      <c r="H11" s="51">
        <v>9.0239999999999991</v>
      </c>
      <c r="I11" s="51">
        <v>34</v>
      </c>
      <c r="J11" s="51">
        <v>170</v>
      </c>
      <c r="K11" s="52" t="s">
        <v>59</v>
      </c>
      <c r="L11" s="51">
        <v>7.57</v>
      </c>
    </row>
    <row r="12" spans="1:12" ht="14.4" x14ac:dyDescent="0.3">
      <c r="A12" s="25"/>
      <c r="B12" s="16"/>
      <c r="C12" s="11"/>
      <c r="D12" s="58" t="s">
        <v>27</v>
      </c>
      <c r="E12" s="50" t="s">
        <v>61</v>
      </c>
      <c r="F12" s="51">
        <v>60</v>
      </c>
      <c r="G12" s="51">
        <v>0.51600000000000001</v>
      </c>
      <c r="H12" s="51">
        <v>2.1320000000000001</v>
      </c>
      <c r="I12" s="51">
        <v>4.45</v>
      </c>
      <c r="J12" s="51">
        <v>50</v>
      </c>
      <c r="K12" s="52" t="s">
        <v>60</v>
      </c>
      <c r="L12" s="51">
        <v>2.73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250</v>
      </c>
      <c r="G13" s="21">
        <f t="shared" ref="G13:J13" si="0">SUM(G6:G12)</f>
        <v>18.558</v>
      </c>
      <c r="H13" s="21">
        <f t="shared" si="0"/>
        <v>19.259</v>
      </c>
      <c r="I13" s="21">
        <f t="shared" si="0"/>
        <v>69.914000000000001</v>
      </c>
      <c r="J13" s="21">
        <f t="shared" si="0"/>
        <v>526.31999999999994</v>
      </c>
      <c r="K13" s="27"/>
      <c r="L13" s="21">
        <f t="shared" ref="L13" si="1">SUM(L6:L12)</f>
        <v>39.130000000000003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55</v>
      </c>
      <c r="E14" s="50" t="s">
        <v>54</v>
      </c>
      <c r="F14" s="51">
        <v>150</v>
      </c>
      <c r="G14" s="51">
        <v>6.4</v>
      </c>
      <c r="H14" s="51">
        <v>6.7</v>
      </c>
      <c r="I14" s="51">
        <v>35.6</v>
      </c>
      <c r="J14" s="51">
        <v>228.3</v>
      </c>
      <c r="K14" s="52" t="s">
        <v>45</v>
      </c>
      <c r="L14" s="51">
        <v>10.72</v>
      </c>
    </row>
    <row r="15" spans="1:12" ht="14.4" x14ac:dyDescent="0.3">
      <c r="A15" s="25"/>
      <c r="B15" s="16"/>
      <c r="C15" s="11"/>
      <c r="D15" s="7" t="s">
        <v>22</v>
      </c>
      <c r="E15" s="50" t="s">
        <v>56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57</v>
      </c>
      <c r="L15" s="51">
        <v>3.45</v>
      </c>
    </row>
    <row r="16" spans="1:12" ht="14.4" x14ac:dyDescent="0.3">
      <c r="A16" s="25"/>
      <c r="B16" s="16"/>
      <c r="C16" s="11"/>
      <c r="D16" s="7" t="s">
        <v>32</v>
      </c>
      <c r="E16" s="50" t="s">
        <v>52</v>
      </c>
      <c r="F16" s="51">
        <v>40</v>
      </c>
      <c r="G16" s="51">
        <v>3.04</v>
      </c>
      <c r="H16" s="51">
        <v>0.32</v>
      </c>
      <c r="I16" s="51">
        <v>19.600000000000001</v>
      </c>
      <c r="J16" s="51">
        <v>94.6</v>
      </c>
      <c r="K16" s="52"/>
      <c r="L16" s="51">
        <v>2.2000000000000002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390</v>
      </c>
      <c r="G17" s="21">
        <f t="shared" ref="G17:J17" si="2">SUM(G14:G16)</f>
        <v>9.4400000000000013</v>
      </c>
      <c r="H17" s="21">
        <f t="shared" si="2"/>
        <v>7.0200000000000005</v>
      </c>
      <c r="I17" s="21">
        <f t="shared" si="2"/>
        <v>69.800000000000011</v>
      </c>
      <c r="J17" s="21">
        <f t="shared" si="2"/>
        <v>381</v>
      </c>
      <c r="K17" s="27"/>
      <c r="L17" s="21">
        <v>16.37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62</v>
      </c>
      <c r="F28" s="51">
        <v>40</v>
      </c>
      <c r="G28" s="51">
        <v>2.9</v>
      </c>
      <c r="H28" s="51">
        <v>3.7</v>
      </c>
      <c r="I28" s="51">
        <v>28.8</v>
      </c>
      <c r="J28" s="51">
        <v>161.69999999999999</v>
      </c>
      <c r="K28" s="52">
        <v>2008</v>
      </c>
      <c r="L28" s="51">
        <v>3.6</v>
      </c>
    </row>
    <row r="29" spans="1:12" ht="14.4" x14ac:dyDescent="0.3">
      <c r="A29" s="25"/>
      <c r="B29" s="16"/>
      <c r="C29" s="11"/>
      <c r="D29" s="12" t="s">
        <v>31</v>
      </c>
      <c r="E29" s="50" t="s">
        <v>64</v>
      </c>
      <c r="F29" s="51">
        <v>200</v>
      </c>
      <c r="G29" s="51">
        <v>0</v>
      </c>
      <c r="H29" s="51">
        <v>0</v>
      </c>
      <c r="I29" s="51">
        <v>25.1</v>
      </c>
      <c r="J29" s="51">
        <v>221.7</v>
      </c>
      <c r="K29" s="52" t="s">
        <v>63</v>
      </c>
      <c r="L29" s="51">
        <v>2.92</v>
      </c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240</v>
      </c>
      <c r="G32" s="21">
        <f t="shared" ref="G32:J32" si="4">SUM(G28:G31)</f>
        <v>2.9</v>
      </c>
      <c r="H32" s="21">
        <f t="shared" si="4"/>
        <v>3.7</v>
      </c>
      <c r="I32" s="21">
        <f t="shared" si="4"/>
        <v>53.900000000000006</v>
      </c>
      <c r="J32" s="21">
        <f t="shared" si="4"/>
        <v>383.4</v>
      </c>
      <c r="K32" s="27"/>
      <c r="L32" s="21">
        <v>6.52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87" t="s">
        <v>4</v>
      </c>
      <c r="D47" s="88"/>
      <c r="E47" s="33"/>
      <c r="F47" s="34">
        <f>F13+F17+F27+F32+F39+F46</f>
        <v>880</v>
      </c>
      <c r="G47" s="34">
        <f t="shared" ref="G47:J47" si="7">G13+G17+G27+G32+G39+G46</f>
        <v>30.898</v>
      </c>
      <c r="H47" s="34">
        <f t="shared" si="7"/>
        <v>29.978999999999999</v>
      </c>
      <c r="I47" s="34">
        <f t="shared" si="7"/>
        <v>193.614</v>
      </c>
      <c r="J47" s="34">
        <f t="shared" si="7"/>
        <v>1290.7199999999998</v>
      </c>
      <c r="K47" s="35"/>
      <c r="L47" s="34">
        <v>62.02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65</v>
      </c>
      <c r="F48" s="48" t="s">
        <v>66</v>
      </c>
      <c r="G48" s="48">
        <v>12.3</v>
      </c>
      <c r="H48" s="48">
        <v>17.66</v>
      </c>
      <c r="I48" s="48">
        <v>29.85</v>
      </c>
      <c r="J48" s="48">
        <v>313</v>
      </c>
      <c r="K48" s="49" t="s">
        <v>67</v>
      </c>
      <c r="L48" s="48">
        <v>26.27</v>
      </c>
    </row>
    <row r="49" spans="1:12" ht="14.4" x14ac:dyDescent="0.3">
      <c r="A49" s="15"/>
      <c r="B49" s="16"/>
      <c r="C49" s="11"/>
      <c r="D49" s="7" t="s">
        <v>22</v>
      </c>
      <c r="E49" s="50" t="s">
        <v>68</v>
      </c>
      <c r="F49" s="51">
        <v>200</v>
      </c>
      <c r="G49" s="51">
        <v>3.78</v>
      </c>
      <c r="H49" s="51">
        <v>0.67</v>
      </c>
      <c r="I49" s="51">
        <v>26</v>
      </c>
      <c r="J49" s="51">
        <v>125</v>
      </c>
      <c r="K49" s="52" t="s">
        <v>69</v>
      </c>
      <c r="L49" s="51">
        <v>10.119999999999999</v>
      </c>
    </row>
    <row r="50" spans="1:12" ht="14.4" x14ac:dyDescent="0.3">
      <c r="A50" s="15"/>
      <c r="B50" s="16"/>
      <c r="C50" s="11"/>
      <c r="D50" s="7" t="s">
        <v>32</v>
      </c>
      <c r="E50" s="50" t="s">
        <v>52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1.1000000000000001</v>
      </c>
    </row>
    <row r="51" spans="1:12" ht="14.4" x14ac:dyDescent="0.3">
      <c r="A51" s="15"/>
      <c r="B51" s="16"/>
      <c r="C51" s="11"/>
      <c r="D51" s="58" t="s">
        <v>33</v>
      </c>
      <c r="E51" s="50" t="s">
        <v>53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0.94</v>
      </c>
    </row>
    <row r="52" spans="1:12" ht="14.4" x14ac:dyDescent="0.3">
      <c r="A52" s="15"/>
      <c r="B52" s="16"/>
      <c r="C52" s="11"/>
      <c r="D52" s="7" t="s">
        <v>24</v>
      </c>
      <c r="E52" s="50" t="s">
        <v>70</v>
      </c>
      <c r="F52" s="51">
        <v>132</v>
      </c>
      <c r="G52" s="51">
        <v>0.5</v>
      </c>
      <c r="H52" s="51">
        <v>0.5</v>
      </c>
      <c r="I52" s="51">
        <v>12.9</v>
      </c>
      <c r="J52" s="51">
        <v>62</v>
      </c>
      <c r="K52" s="52"/>
      <c r="L52" s="51">
        <v>13.8</v>
      </c>
    </row>
    <row r="53" spans="1:12" ht="14.4" x14ac:dyDescent="0.3">
      <c r="A53" s="15"/>
      <c r="B53" s="16"/>
      <c r="C53" s="11"/>
      <c r="D53" s="1" t="s">
        <v>27</v>
      </c>
      <c r="E53" s="50" t="s">
        <v>71</v>
      </c>
      <c r="F53" s="51">
        <v>60</v>
      </c>
      <c r="G53" s="51">
        <v>0.78</v>
      </c>
      <c r="H53" s="51">
        <v>1.94</v>
      </c>
      <c r="I53" s="51">
        <v>3.87</v>
      </c>
      <c r="J53" s="51">
        <v>36</v>
      </c>
      <c r="K53" s="52" t="s">
        <v>72</v>
      </c>
      <c r="L53" s="51">
        <v>3.28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thickBot="1" x14ac:dyDescent="0.35">
      <c r="A55" s="17"/>
      <c r="B55" s="18"/>
      <c r="C55" s="8"/>
      <c r="D55" s="19" t="s">
        <v>39</v>
      </c>
      <c r="E55" s="9"/>
      <c r="F55" s="21">
        <f>SUM(F48:F54)</f>
        <v>432</v>
      </c>
      <c r="G55" s="21">
        <f t="shared" ref="G55" si="8">SUM(G48:G54)</f>
        <v>19.880000000000003</v>
      </c>
      <c r="H55" s="21">
        <f t="shared" ref="H55" si="9">SUM(H48:H54)</f>
        <v>21.130000000000003</v>
      </c>
      <c r="I55" s="21">
        <f t="shared" ref="I55" si="10">SUM(I48:I54)</f>
        <v>91.420000000000016</v>
      </c>
      <c r="J55" s="21">
        <f t="shared" ref="J55" si="11">SUM(J48:J54)</f>
        <v>627.31999999999994</v>
      </c>
      <c r="K55" s="27"/>
      <c r="L55" s="21">
        <f t="shared" ref="L55:L97" si="12">SUM(L48:L54)</f>
        <v>55.510000000000005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5" t="s">
        <v>21</v>
      </c>
      <c r="E56" s="59" t="s">
        <v>73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74</v>
      </c>
      <c r="L56" s="51">
        <v>10.41</v>
      </c>
    </row>
    <row r="57" spans="1:12" ht="14.4" x14ac:dyDescent="0.3">
      <c r="A57" s="15"/>
      <c r="B57" s="16"/>
      <c r="C57" s="11"/>
      <c r="D57" s="7" t="s">
        <v>22</v>
      </c>
      <c r="E57" s="50" t="s">
        <v>49</v>
      </c>
      <c r="F57" s="51" t="s">
        <v>50</v>
      </c>
      <c r="G57" s="51">
        <v>0.53</v>
      </c>
      <c r="H57" s="51">
        <v>0</v>
      </c>
      <c r="I57" s="51">
        <v>9.4700000000000006</v>
      </c>
      <c r="J57" s="51">
        <v>40</v>
      </c>
      <c r="K57" s="52" t="s">
        <v>51</v>
      </c>
      <c r="L57" s="51">
        <v>1.65</v>
      </c>
    </row>
    <row r="58" spans="1:12" ht="14.4" x14ac:dyDescent="0.3">
      <c r="A58" s="15"/>
      <c r="B58" s="16"/>
      <c r="C58" s="11"/>
      <c r="D58" s="58" t="s">
        <v>33</v>
      </c>
      <c r="E58" s="50" t="s">
        <v>53</v>
      </c>
      <c r="F58" s="51">
        <v>40</v>
      </c>
      <c r="G58" s="51">
        <v>2</v>
      </c>
      <c r="H58" s="51">
        <v>0.4</v>
      </c>
      <c r="I58" s="51">
        <v>18</v>
      </c>
      <c r="J58" s="51">
        <v>88</v>
      </c>
      <c r="K58" s="52"/>
      <c r="L58" s="51">
        <v>1.88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290</v>
      </c>
      <c r="G59" s="21">
        <f t="shared" ref="G59" si="13">SUM(G56:G58)</f>
        <v>7.03</v>
      </c>
      <c r="H59" s="21">
        <f t="shared" ref="H59" si="14">SUM(H56:H58)</f>
        <v>3</v>
      </c>
      <c r="I59" s="21">
        <f t="shared" ref="I59" si="15">SUM(I56:I58)</f>
        <v>42.67</v>
      </c>
      <c r="J59" s="21">
        <f t="shared" ref="J59" si="16">SUM(J56:J58)</f>
        <v>231</v>
      </c>
      <c r="K59" s="27"/>
      <c r="L59" s="21">
        <v>13.94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 t="shared" ref="L69" ca="1" si="21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75</v>
      </c>
      <c r="F70" s="51">
        <v>40</v>
      </c>
      <c r="G70" s="51">
        <v>2.4</v>
      </c>
      <c r="H70" s="51">
        <v>1.9</v>
      </c>
      <c r="I70" s="51">
        <v>30</v>
      </c>
      <c r="J70" s="51">
        <v>146.4</v>
      </c>
      <c r="K70" s="52">
        <v>2008</v>
      </c>
      <c r="L70" s="51">
        <v>4</v>
      </c>
    </row>
    <row r="71" spans="1:12" ht="14.4" x14ac:dyDescent="0.3">
      <c r="A71" s="15"/>
      <c r="B71" s="16"/>
      <c r="C71" s="11"/>
      <c r="D71" s="12" t="s">
        <v>31</v>
      </c>
      <c r="E71" s="50" t="s">
        <v>56</v>
      </c>
      <c r="F71" s="51">
        <v>200</v>
      </c>
      <c r="G71" s="51">
        <v>0</v>
      </c>
      <c r="H71" s="51">
        <v>0</v>
      </c>
      <c r="I71" s="51">
        <v>14.6</v>
      </c>
      <c r="J71" s="51">
        <v>58.1</v>
      </c>
      <c r="K71" s="52" t="s">
        <v>57</v>
      </c>
      <c r="L71" s="51">
        <v>4.25</v>
      </c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240</v>
      </c>
      <c r="G74" s="21">
        <f t="shared" ref="G74" si="22">SUM(G70:G73)</f>
        <v>2.4</v>
      </c>
      <c r="H74" s="21">
        <f t="shared" ref="H74" si="23">SUM(H70:H73)</f>
        <v>1.9</v>
      </c>
      <c r="I74" s="21">
        <f t="shared" ref="I74" si="24">SUM(I70:I73)</f>
        <v>44.6</v>
      </c>
      <c r="J74" s="21">
        <f t="shared" ref="J74" si="25">SUM(J70:J73)</f>
        <v>204.5</v>
      </c>
      <c r="K74" s="27"/>
      <c r="L74" s="21">
        <v>8.25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87" t="s">
        <v>4</v>
      </c>
      <c r="D89" s="88"/>
      <c r="E89" s="33"/>
      <c r="F89" s="34">
        <f>F55+F59+F69+F74+F81+F88</f>
        <v>962</v>
      </c>
      <c r="G89" s="34">
        <f t="shared" ref="G89" si="36">G55+G59+G69+G74+G81+G88</f>
        <v>29.310000000000002</v>
      </c>
      <c r="H89" s="34">
        <f t="shared" ref="H89" si="37">H55+H59+H69+H74+H81+H88</f>
        <v>26.03</v>
      </c>
      <c r="I89" s="34">
        <f t="shared" ref="I89" si="38">I55+I59+I69+I74+I81+I88</f>
        <v>178.69000000000003</v>
      </c>
      <c r="J89" s="34">
        <f t="shared" ref="J89" si="39">J55+J59+J69+J74+J81+J88</f>
        <v>1062.82</v>
      </c>
      <c r="K89" s="35"/>
      <c r="L89" s="34">
        <v>77.7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60" t="s">
        <v>76</v>
      </c>
      <c r="F90" s="48" t="s">
        <v>80</v>
      </c>
      <c r="G90" s="48">
        <v>10.5</v>
      </c>
      <c r="H90" s="48">
        <v>11.03</v>
      </c>
      <c r="I90" s="48">
        <v>3.1840000000000002</v>
      </c>
      <c r="J90" s="48">
        <v>196</v>
      </c>
      <c r="K90" s="49" t="s">
        <v>81</v>
      </c>
      <c r="L90" s="48">
        <v>41.98</v>
      </c>
    </row>
    <row r="91" spans="1:12" ht="14.4" x14ac:dyDescent="0.3">
      <c r="A91" s="25"/>
      <c r="B91" s="16"/>
      <c r="C91" s="11"/>
      <c r="D91" s="7" t="s">
        <v>22</v>
      </c>
      <c r="E91" s="63" t="s">
        <v>77</v>
      </c>
      <c r="F91" s="51">
        <v>200</v>
      </c>
      <c r="G91" s="51">
        <v>3.6</v>
      </c>
      <c r="H91" s="51">
        <v>2.67</v>
      </c>
      <c r="I91" s="51">
        <v>29.2</v>
      </c>
      <c r="J91" s="51">
        <v>155</v>
      </c>
      <c r="K91" s="52" t="s">
        <v>82</v>
      </c>
      <c r="L91" s="51">
        <v>10.95</v>
      </c>
    </row>
    <row r="92" spans="1:12" ht="14.4" x14ac:dyDescent="0.3">
      <c r="A92" s="25"/>
      <c r="B92" s="16"/>
      <c r="C92" s="11"/>
      <c r="D92" s="7" t="s">
        <v>32</v>
      </c>
      <c r="E92" s="60" t="s">
        <v>52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1.1000000000000001</v>
      </c>
    </row>
    <row r="93" spans="1:12" ht="14.4" x14ac:dyDescent="0.3">
      <c r="A93" s="25"/>
      <c r="B93" s="16"/>
      <c r="C93" s="11"/>
      <c r="D93" s="61" t="s">
        <v>33</v>
      </c>
      <c r="E93" s="60" t="s">
        <v>53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0.94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1" t="s">
        <v>30</v>
      </c>
      <c r="E95" s="59" t="s">
        <v>78</v>
      </c>
      <c r="F95" s="51" t="s">
        <v>83</v>
      </c>
      <c r="G95" s="51">
        <v>5.0999999999999996</v>
      </c>
      <c r="H95" s="51">
        <v>4.468</v>
      </c>
      <c r="I95" s="51">
        <v>28.5</v>
      </c>
      <c r="J95" s="51">
        <v>187</v>
      </c>
      <c r="K95" s="52" t="s">
        <v>84</v>
      </c>
      <c r="L95" s="51">
        <v>5.48</v>
      </c>
    </row>
    <row r="96" spans="1:12" ht="15" thickBot="1" x14ac:dyDescent="0.35">
      <c r="A96" s="25"/>
      <c r="B96" s="16"/>
      <c r="C96" s="11"/>
      <c r="D96" s="62" t="s">
        <v>27</v>
      </c>
      <c r="E96" s="59" t="s">
        <v>79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85</v>
      </c>
      <c r="L96" s="51">
        <v>2.66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0">SUM(G90:G96)</f>
        <v>22.574999999999999</v>
      </c>
      <c r="H97" s="21">
        <f t="shared" ref="H97" si="41">SUM(H90:H96)</f>
        <v>22.180999999999997</v>
      </c>
      <c r="I97" s="21">
        <f t="shared" ref="I97" si="42">SUM(I90:I96)</f>
        <v>91.263999999999996</v>
      </c>
      <c r="J97" s="21">
        <f t="shared" ref="J97" si="43">SUM(J90:J96)</f>
        <v>685.31999999999994</v>
      </c>
      <c r="K97" s="27"/>
      <c r="L97" s="21">
        <f t="shared" si="12"/>
        <v>63.109999999999985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5" t="s">
        <v>21</v>
      </c>
      <c r="E98" s="64" t="s">
        <v>86</v>
      </c>
      <c r="F98" s="51">
        <v>150</v>
      </c>
      <c r="G98" s="51">
        <v>3.9</v>
      </c>
      <c r="H98" s="51">
        <v>5.8</v>
      </c>
      <c r="I98" s="51">
        <v>31.4</v>
      </c>
      <c r="J98" s="51">
        <v>193.9</v>
      </c>
      <c r="K98" s="65" t="s">
        <v>45</v>
      </c>
      <c r="L98" s="51">
        <v>12.25</v>
      </c>
    </row>
    <row r="99" spans="1:12" ht="14.4" x14ac:dyDescent="0.3">
      <c r="A99" s="25"/>
      <c r="B99" s="16"/>
      <c r="C99" s="11"/>
      <c r="D99" s="7" t="s">
        <v>22</v>
      </c>
      <c r="E99" s="63" t="s">
        <v>49</v>
      </c>
      <c r="F99" s="51" t="s">
        <v>50</v>
      </c>
      <c r="G99" s="51">
        <v>0.53</v>
      </c>
      <c r="H99" s="51">
        <v>0</v>
      </c>
      <c r="I99" s="51">
        <v>9.4700000000000006</v>
      </c>
      <c r="J99" s="51">
        <v>40</v>
      </c>
      <c r="K99" s="66" t="s">
        <v>51</v>
      </c>
      <c r="L99" s="51">
        <v>1.65</v>
      </c>
    </row>
    <row r="100" spans="1:12" ht="14.4" x14ac:dyDescent="0.3">
      <c r="A100" s="25"/>
      <c r="B100" s="16"/>
      <c r="C100" s="11"/>
      <c r="D100" s="58" t="s">
        <v>33</v>
      </c>
      <c r="E100" s="60" t="s">
        <v>52</v>
      </c>
      <c r="F100" s="51">
        <v>40</v>
      </c>
      <c r="G100" s="51">
        <v>3.04</v>
      </c>
      <c r="H100" s="51">
        <v>0.32</v>
      </c>
      <c r="I100" s="51">
        <v>19.600000000000001</v>
      </c>
      <c r="J100" s="51">
        <v>94.6</v>
      </c>
      <c r="K100" s="52"/>
      <c r="L100" s="51">
        <v>2.2000000000000002</v>
      </c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190</v>
      </c>
      <c r="G101" s="21">
        <f t="shared" ref="G101" si="44">SUM(G98:G100)</f>
        <v>7.47</v>
      </c>
      <c r="H101" s="21">
        <f t="shared" ref="H101" si="45">SUM(H98:H100)</f>
        <v>6.12</v>
      </c>
      <c r="I101" s="21">
        <f t="shared" ref="I101" si="46">SUM(I98:I100)</f>
        <v>60.47</v>
      </c>
      <c r="J101" s="21">
        <f t="shared" ref="J101" si="47">SUM(J98:J100)</f>
        <v>328.5</v>
      </c>
      <c r="K101" s="27"/>
      <c r="L101" s="21">
        <v>16.100000000000001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8">SUM(G102:G110)</f>
        <v>0</v>
      </c>
      <c r="H111" s="21">
        <f t="shared" ref="H111" si="49">SUM(H102:H110)</f>
        <v>0</v>
      </c>
      <c r="I111" s="21">
        <f t="shared" ref="I111" si="50">SUM(I102:I110)</f>
        <v>0</v>
      </c>
      <c r="J111" s="21">
        <f t="shared" ref="J111" si="51">SUM(J102:J110)</f>
        <v>0</v>
      </c>
      <c r="K111" s="27"/>
      <c r="L111" s="21">
        <f t="shared" ref="L111" ca="1" si="52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87</v>
      </c>
      <c r="F112" s="51" t="s">
        <v>88</v>
      </c>
      <c r="G112" s="51">
        <v>3</v>
      </c>
      <c r="H112" s="51">
        <v>6</v>
      </c>
      <c r="I112" s="51">
        <v>19.600000000000001</v>
      </c>
      <c r="J112" s="51">
        <v>144.30000000000001</v>
      </c>
      <c r="K112" s="67" t="s">
        <v>89</v>
      </c>
      <c r="L112" s="51">
        <v>6.15</v>
      </c>
    </row>
    <row r="113" spans="1:12" ht="14.4" x14ac:dyDescent="0.3">
      <c r="A113" s="25"/>
      <c r="B113" s="16"/>
      <c r="C113" s="11"/>
      <c r="D113" s="12" t="s">
        <v>31</v>
      </c>
      <c r="E113" s="50" t="s">
        <v>49</v>
      </c>
      <c r="F113" s="68" t="s">
        <v>50</v>
      </c>
      <c r="G113" s="51">
        <v>0.53</v>
      </c>
      <c r="H113" s="51">
        <v>0</v>
      </c>
      <c r="I113" s="51">
        <v>9.4700000000000006</v>
      </c>
      <c r="J113" s="51">
        <v>40</v>
      </c>
      <c r="K113" s="69" t="s">
        <v>51</v>
      </c>
      <c r="L113" s="51">
        <v>1.65</v>
      </c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3">SUM(G112:G115)</f>
        <v>3.5300000000000002</v>
      </c>
      <c r="H116" s="21">
        <f t="shared" ref="H116" si="54">SUM(H112:H115)</f>
        <v>6</v>
      </c>
      <c r="I116" s="21">
        <f t="shared" ref="I116" si="55">SUM(I112:I115)</f>
        <v>29.07</v>
      </c>
      <c r="J116" s="21">
        <f t="shared" ref="J116" si="56">SUM(J112:J115)</f>
        <v>184.3</v>
      </c>
      <c r="K116" s="27"/>
      <c r="L116" s="21">
        <v>7.8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7">SUM(G117:G122)</f>
        <v>0</v>
      </c>
      <c r="H123" s="21">
        <f t="shared" ref="H123" si="58">SUM(H117:H122)</f>
        <v>0</v>
      </c>
      <c r="I123" s="21">
        <f t="shared" ref="I123" si="59">SUM(I117:I122)</f>
        <v>0</v>
      </c>
      <c r="J123" s="21">
        <f t="shared" ref="J123" si="60">SUM(J117:J122)</f>
        <v>0</v>
      </c>
      <c r="K123" s="27"/>
      <c r="L123" s="21">
        <f t="shared" ref="L123" ca="1" si="61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2">SUM(G124:G129)</f>
        <v>0</v>
      </c>
      <c r="H130" s="21">
        <f t="shared" ref="H130" si="63">SUM(H124:H129)</f>
        <v>0</v>
      </c>
      <c r="I130" s="21">
        <f t="shared" ref="I130" si="64">SUM(I124:I129)</f>
        <v>0</v>
      </c>
      <c r="J130" s="21">
        <f t="shared" ref="J130" si="65">SUM(J124:J129)</f>
        <v>0</v>
      </c>
      <c r="K130" s="27"/>
      <c r="L130" s="21">
        <f t="shared" ref="L130" ca="1" si="66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87" t="s">
        <v>4</v>
      </c>
      <c r="D131" s="88"/>
      <c r="E131" s="33"/>
      <c r="F131" s="34">
        <f>F97+F101+F111+F116+F123+F130</f>
        <v>490</v>
      </c>
      <c r="G131" s="34">
        <f t="shared" ref="G131" si="67">G97+G101+G111+G116+G123+G130</f>
        <v>33.574999999999996</v>
      </c>
      <c r="H131" s="34">
        <f t="shared" ref="H131" si="68">H97+H101+H111+H116+H123+H130</f>
        <v>34.301000000000002</v>
      </c>
      <c r="I131" s="34">
        <f t="shared" ref="I131" si="69">I97+I101+I111+I116+I123+I130</f>
        <v>180.80399999999997</v>
      </c>
      <c r="J131" s="34">
        <f t="shared" ref="J131" si="70">J97+J101+J111+J116+J123+J130</f>
        <v>1198.1199999999999</v>
      </c>
      <c r="K131" s="35"/>
      <c r="L131" s="34">
        <v>87.01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" t="s">
        <v>29</v>
      </c>
      <c r="E132" s="60" t="s">
        <v>90</v>
      </c>
      <c r="F132" s="48">
        <v>90</v>
      </c>
      <c r="G132" s="48">
        <v>11.52</v>
      </c>
      <c r="H132" s="48">
        <v>6.04</v>
      </c>
      <c r="I132" s="48">
        <v>21.78</v>
      </c>
      <c r="J132" s="48">
        <v>178.8</v>
      </c>
      <c r="K132" s="73" t="s">
        <v>94</v>
      </c>
      <c r="L132" s="48">
        <v>21.54</v>
      </c>
    </row>
    <row r="133" spans="1:12" ht="14.4" x14ac:dyDescent="0.3">
      <c r="A133" s="25"/>
      <c r="B133" s="16"/>
      <c r="C133" s="11"/>
      <c r="D133" s="7" t="s">
        <v>22</v>
      </c>
      <c r="E133" s="63" t="s">
        <v>49</v>
      </c>
      <c r="F133" s="68" t="s">
        <v>50</v>
      </c>
      <c r="G133" s="51">
        <v>0.53</v>
      </c>
      <c r="H133" s="51">
        <v>0</v>
      </c>
      <c r="I133" s="51">
        <v>9.4700000000000006</v>
      </c>
      <c r="J133" s="51">
        <v>40</v>
      </c>
      <c r="K133" s="69" t="s">
        <v>51</v>
      </c>
      <c r="L133" s="51">
        <v>1.65</v>
      </c>
    </row>
    <row r="134" spans="1:12" ht="14.4" x14ac:dyDescent="0.3">
      <c r="A134" s="25"/>
      <c r="B134" s="16"/>
      <c r="C134" s="11"/>
      <c r="D134" s="7" t="s">
        <v>32</v>
      </c>
      <c r="E134" s="60" t="s">
        <v>52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1.1000000000000001</v>
      </c>
    </row>
    <row r="135" spans="1:12" ht="14.4" x14ac:dyDescent="0.3">
      <c r="A135" s="25"/>
      <c r="B135" s="16"/>
      <c r="C135" s="11"/>
      <c r="D135" s="61" t="s">
        <v>33</v>
      </c>
      <c r="E135" s="60" t="s">
        <v>53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0.94</v>
      </c>
    </row>
    <row r="136" spans="1:12" ht="14.4" x14ac:dyDescent="0.3">
      <c r="A136" s="25"/>
      <c r="B136" s="16"/>
      <c r="C136" s="11"/>
      <c r="D136" s="61" t="s">
        <v>30</v>
      </c>
      <c r="E136" s="59" t="s">
        <v>91</v>
      </c>
      <c r="F136" s="51">
        <v>150</v>
      </c>
      <c r="G136" s="51">
        <v>3.09</v>
      </c>
      <c r="H136" s="51">
        <v>8.282</v>
      </c>
      <c r="I136" s="51">
        <v>22</v>
      </c>
      <c r="J136" s="51">
        <v>172</v>
      </c>
      <c r="K136" s="69" t="s">
        <v>95</v>
      </c>
      <c r="L136" s="51">
        <v>10.68</v>
      </c>
    </row>
    <row r="137" spans="1:12" ht="14.4" x14ac:dyDescent="0.3">
      <c r="A137" s="25"/>
      <c r="B137" s="16"/>
      <c r="C137" s="11"/>
      <c r="D137" s="70" t="s">
        <v>24</v>
      </c>
      <c r="E137" s="71" t="s">
        <v>92</v>
      </c>
      <c r="F137" s="51">
        <v>108</v>
      </c>
      <c r="G137" s="51">
        <v>1.6</v>
      </c>
      <c r="H137" s="51">
        <v>0.5</v>
      </c>
      <c r="I137" s="51">
        <v>22.7</v>
      </c>
      <c r="J137" s="51">
        <v>103.7</v>
      </c>
      <c r="K137" s="52">
        <v>2008</v>
      </c>
      <c r="L137" s="51">
        <v>27</v>
      </c>
    </row>
    <row r="138" spans="1:12" ht="15" thickBot="1" x14ac:dyDescent="0.35">
      <c r="A138" s="25"/>
      <c r="B138" s="16"/>
      <c r="C138" s="11"/>
      <c r="D138" s="62" t="s">
        <v>27</v>
      </c>
      <c r="E138" s="72" t="s">
        <v>93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69" t="s">
        <v>96</v>
      </c>
      <c r="L138" s="51">
        <v>6.41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f>SUM(F132:F138)</f>
        <v>448</v>
      </c>
      <c r="G139" s="21">
        <f t="shared" ref="G139" si="71">SUM(G132:G138)</f>
        <v>22.759999999999998</v>
      </c>
      <c r="H139" s="21">
        <f t="shared" ref="H139" si="72">SUM(H132:H138)</f>
        <v>21.292000000000002</v>
      </c>
      <c r="I139" s="21">
        <f t="shared" ref="I139" si="73">SUM(I132:I138)</f>
        <v>104.65</v>
      </c>
      <c r="J139" s="21">
        <f t="shared" ref="J139" si="74">SUM(J132:J138)</f>
        <v>709.82</v>
      </c>
      <c r="K139" s="27"/>
      <c r="L139" s="21">
        <f t="shared" ref="L139:L181" si="75">SUM(L132:L138)</f>
        <v>69.319999999999993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5" t="s">
        <v>21</v>
      </c>
      <c r="E140" s="64" t="s">
        <v>58</v>
      </c>
      <c r="F140" s="51">
        <v>150</v>
      </c>
      <c r="G140" s="51">
        <v>6.6619999999999999</v>
      </c>
      <c r="H140" s="51">
        <v>9.0239999999999991</v>
      </c>
      <c r="I140" s="51">
        <v>34</v>
      </c>
      <c r="J140" s="51">
        <v>170</v>
      </c>
      <c r="K140" s="65" t="s">
        <v>59</v>
      </c>
      <c r="L140" s="51">
        <v>7.57</v>
      </c>
    </row>
    <row r="141" spans="1:12" ht="14.4" x14ac:dyDescent="0.3">
      <c r="A141" s="25"/>
      <c r="B141" s="16"/>
      <c r="C141" s="11"/>
      <c r="D141" s="7" t="s">
        <v>22</v>
      </c>
      <c r="E141" s="63" t="s">
        <v>56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74" t="s">
        <v>57</v>
      </c>
      <c r="L141" s="51">
        <v>3.45</v>
      </c>
    </row>
    <row r="142" spans="1:12" ht="14.4" x14ac:dyDescent="0.3">
      <c r="A142" s="25"/>
      <c r="B142" s="16"/>
      <c r="C142" s="11"/>
      <c r="D142" s="58" t="s">
        <v>33</v>
      </c>
      <c r="E142" s="60" t="s">
        <v>52</v>
      </c>
      <c r="F142" s="51">
        <v>40</v>
      </c>
      <c r="G142" s="51">
        <v>3.04</v>
      </c>
      <c r="H142" s="51">
        <v>0.32</v>
      </c>
      <c r="I142" s="51">
        <v>19.600000000000001</v>
      </c>
      <c r="J142" s="51">
        <v>94.6</v>
      </c>
      <c r="K142" s="52"/>
      <c r="L142" s="51">
        <v>2.2000000000000002</v>
      </c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390</v>
      </c>
      <c r="G143" s="21">
        <f t="shared" ref="G143" si="76">SUM(G140:G142)</f>
        <v>9.702</v>
      </c>
      <c r="H143" s="21">
        <f t="shared" ref="H143" si="77">SUM(H140:H142)</f>
        <v>9.3439999999999994</v>
      </c>
      <c r="I143" s="21">
        <f t="shared" ref="I143" si="78">SUM(I140:I142)</f>
        <v>68.2</v>
      </c>
      <c r="J143" s="21">
        <f t="shared" ref="J143" si="79">SUM(J140:J142)</f>
        <v>322.7</v>
      </c>
      <c r="K143" s="27"/>
      <c r="L143" s="21">
        <v>13.22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0">SUM(G144:G152)</f>
        <v>0</v>
      </c>
      <c r="H153" s="21">
        <f t="shared" ref="H153" si="81">SUM(H144:H152)</f>
        <v>0</v>
      </c>
      <c r="I153" s="21">
        <f t="shared" ref="I153" si="82">SUM(I144:I152)</f>
        <v>0</v>
      </c>
      <c r="J153" s="21">
        <f t="shared" ref="J153" si="83">SUM(J144:J152)</f>
        <v>0</v>
      </c>
      <c r="K153" s="27"/>
      <c r="L153" s="21">
        <f t="shared" ref="L153" ca="1" si="84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62</v>
      </c>
      <c r="F154" s="51">
        <v>40</v>
      </c>
      <c r="G154" s="51">
        <v>2.9</v>
      </c>
      <c r="H154" s="51">
        <v>3.7</v>
      </c>
      <c r="I154" s="51">
        <v>28.8</v>
      </c>
      <c r="J154" s="51">
        <v>161.69999999999999</v>
      </c>
      <c r="K154" s="52">
        <v>2008</v>
      </c>
      <c r="L154" s="51">
        <v>3.6</v>
      </c>
    </row>
    <row r="155" spans="1:12" ht="14.4" x14ac:dyDescent="0.3">
      <c r="A155" s="25"/>
      <c r="B155" s="16"/>
      <c r="C155" s="11"/>
      <c r="D155" s="12" t="s">
        <v>31</v>
      </c>
      <c r="E155" s="63" t="s">
        <v>49</v>
      </c>
      <c r="F155" s="68" t="s">
        <v>50</v>
      </c>
      <c r="G155" s="51">
        <v>0.53</v>
      </c>
      <c r="H155" s="51">
        <v>0</v>
      </c>
      <c r="I155" s="51">
        <v>9.4700000000000006</v>
      </c>
      <c r="J155" s="51">
        <v>40</v>
      </c>
      <c r="K155" s="69" t="s">
        <v>51</v>
      </c>
      <c r="L155" s="51">
        <v>1.65</v>
      </c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40</v>
      </c>
      <c r="G158" s="21">
        <f t="shared" ref="G158" si="85">SUM(G154:G157)</f>
        <v>3.4299999999999997</v>
      </c>
      <c r="H158" s="21">
        <f t="shared" ref="H158" si="86">SUM(H154:H157)</f>
        <v>3.7</v>
      </c>
      <c r="I158" s="21">
        <f t="shared" ref="I158" si="87">SUM(I154:I157)</f>
        <v>38.270000000000003</v>
      </c>
      <c r="J158" s="21">
        <f t="shared" ref="J158" si="88">SUM(J154:J157)</f>
        <v>201.7</v>
      </c>
      <c r="K158" s="27"/>
      <c r="L158" s="21">
        <v>5.25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9">SUM(G159:G164)</f>
        <v>0</v>
      </c>
      <c r="H165" s="21">
        <f t="shared" ref="H165" si="90">SUM(H159:H164)</f>
        <v>0</v>
      </c>
      <c r="I165" s="21">
        <f t="shared" ref="I165" si="91">SUM(I159:I164)</f>
        <v>0</v>
      </c>
      <c r="J165" s="21">
        <f t="shared" ref="J165" si="92">SUM(J159:J164)</f>
        <v>0</v>
      </c>
      <c r="K165" s="27"/>
      <c r="L165" s="21">
        <f t="shared" ref="L165" ca="1" si="93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4">SUM(G166:G171)</f>
        <v>0</v>
      </c>
      <c r="H172" s="21">
        <f t="shared" ref="H172" si="95">SUM(H166:H171)</f>
        <v>0</v>
      </c>
      <c r="I172" s="21">
        <f t="shared" ref="I172" si="96">SUM(I166:I171)</f>
        <v>0</v>
      </c>
      <c r="J172" s="21">
        <f t="shared" ref="J172" si="97">SUM(J166:J171)</f>
        <v>0</v>
      </c>
      <c r="K172" s="27"/>
      <c r="L172" s="21">
        <f t="shared" ref="L172" ca="1" si="98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87" t="s">
        <v>4</v>
      </c>
      <c r="D173" s="88"/>
      <c r="E173" s="33"/>
      <c r="F173" s="34">
        <f>F139+F143+F153+F158+F165+F172</f>
        <v>878</v>
      </c>
      <c r="G173" s="34">
        <f t="shared" ref="G173" si="99">G139+G143+G153+G158+G165+G172</f>
        <v>35.891999999999996</v>
      </c>
      <c r="H173" s="34">
        <f t="shared" ref="H173" si="100">H139+H143+H153+H158+H165+H172</f>
        <v>34.336000000000006</v>
      </c>
      <c r="I173" s="34">
        <f t="shared" ref="I173" si="101">I139+I143+I153+I158+I165+I172</f>
        <v>211.12000000000003</v>
      </c>
      <c r="J173" s="34">
        <f t="shared" ref="J173" si="102">J139+J143+J153+J158+J165+J172</f>
        <v>1234.22</v>
      </c>
      <c r="K173" s="35"/>
      <c r="L173" s="34">
        <v>87.79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7" t="s">
        <v>29</v>
      </c>
      <c r="E174" s="60" t="s">
        <v>97</v>
      </c>
      <c r="F174" s="48">
        <v>90</v>
      </c>
      <c r="G174" s="48">
        <v>13.67</v>
      </c>
      <c r="H174" s="48">
        <v>13.670999999999999</v>
      </c>
      <c r="I174" s="48">
        <v>8.6999999999999993</v>
      </c>
      <c r="J174" s="48">
        <v>209.6</v>
      </c>
      <c r="K174" s="75" t="s">
        <v>99</v>
      </c>
      <c r="L174" s="48">
        <v>38.24</v>
      </c>
    </row>
    <row r="175" spans="1:12" ht="14.4" x14ac:dyDescent="0.3">
      <c r="A175" s="25"/>
      <c r="B175" s="16"/>
      <c r="C175" s="11"/>
      <c r="D175" s="7" t="s">
        <v>22</v>
      </c>
      <c r="E175" s="63" t="s">
        <v>49</v>
      </c>
      <c r="F175" s="51" t="s">
        <v>50</v>
      </c>
      <c r="G175" s="51">
        <v>0.53</v>
      </c>
      <c r="H175" s="51">
        <v>0</v>
      </c>
      <c r="I175" s="51">
        <v>9.4700000000000006</v>
      </c>
      <c r="J175" s="51">
        <v>40</v>
      </c>
      <c r="K175" s="66" t="s">
        <v>51</v>
      </c>
      <c r="L175" s="51">
        <v>1.65</v>
      </c>
    </row>
    <row r="176" spans="1:12" ht="14.4" x14ac:dyDescent="0.3">
      <c r="A176" s="25"/>
      <c r="B176" s="16"/>
      <c r="C176" s="11"/>
      <c r="D176" s="7" t="s">
        <v>32</v>
      </c>
      <c r="E176" s="60" t="s">
        <v>52</v>
      </c>
      <c r="F176" s="51">
        <v>20</v>
      </c>
      <c r="G176" s="51">
        <v>1.52</v>
      </c>
      <c r="H176" s="51">
        <v>0.16</v>
      </c>
      <c r="I176" s="51">
        <v>9.8000000000000007</v>
      </c>
      <c r="J176" s="51">
        <v>47.32</v>
      </c>
      <c r="K176" s="52"/>
      <c r="L176" s="51">
        <v>1.1000000000000001</v>
      </c>
    </row>
    <row r="177" spans="1:12" ht="14.4" x14ac:dyDescent="0.3">
      <c r="A177" s="25"/>
      <c r="B177" s="16"/>
      <c r="C177" s="11"/>
      <c r="D177" s="61" t="s">
        <v>33</v>
      </c>
      <c r="E177" s="60" t="s">
        <v>53</v>
      </c>
      <c r="F177" s="51">
        <v>20</v>
      </c>
      <c r="G177" s="51">
        <v>1</v>
      </c>
      <c r="H177" s="51">
        <v>0.2</v>
      </c>
      <c r="I177" s="51">
        <v>9</v>
      </c>
      <c r="J177" s="51">
        <v>44</v>
      </c>
      <c r="K177" s="52"/>
      <c r="L177" s="51">
        <v>0.94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1" t="s">
        <v>30</v>
      </c>
      <c r="E179" s="59" t="s">
        <v>98</v>
      </c>
      <c r="F179" s="51">
        <v>150</v>
      </c>
      <c r="G179" s="51">
        <v>3.8</v>
      </c>
      <c r="H179" s="51">
        <v>8.6</v>
      </c>
      <c r="I179" s="51">
        <v>38.9</v>
      </c>
      <c r="J179" s="51">
        <v>247</v>
      </c>
      <c r="K179" s="76" t="s">
        <v>100</v>
      </c>
      <c r="L179" s="51">
        <v>12.78</v>
      </c>
    </row>
    <row r="180" spans="1:12" ht="15" thickBot="1" x14ac:dyDescent="0.35">
      <c r="A180" s="25"/>
      <c r="B180" s="16"/>
      <c r="C180" s="11"/>
      <c r="D180" s="62" t="s">
        <v>27</v>
      </c>
      <c r="E180" s="59" t="s">
        <v>61</v>
      </c>
      <c r="F180" s="51">
        <v>60</v>
      </c>
      <c r="G180" s="51">
        <v>0.51600000000000001</v>
      </c>
      <c r="H180" s="51">
        <v>2.1320000000000001</v>
      </c>
      <c r="I180" s="51">
        <v>4.45</v>
      </c>
      <c r="J180" s="51">
        <v>50</v>
      </c>
      <c r="K180" s="76" t="s">
        <v>60</v>
      </c>
      <c r="L180" s="51">
        <v>2.73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f>SUM(F174:F180)</f>
        <v>340</v>
      </c>
      <c r="G181" s="21">
        <f t="shared" ref="G181" si="103">SUM(G174:G180)</f>
        <v>21.036000000000001</v>
      </c>
      <c r="H181" s="21">
        <f t="shared" ref="H181" si="104">SUM(H174:H180)</f>
        <v>24.763000000000002</v>
      </c>
      <c r="I181" s="21">
        <f t="shared" ref="I181" si="105">SUM(I174:I180)</f>
        <v>80.320000000000007</v>
      </c>
      <c r="J181" s="21">
        <f t="shared" ref="J181" si="106">SUM(J174:J180)</f>
        <v>637.92000000000007</v>
      </c>
      <c r="K181" s="27"/>
      <c r="L181" s="21">
        <f t="shared" si="75"/>
        <v>57.44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5" t="s">
        <v>21</v>
      </c>
      <c r="E182" s="64" t="s">
        <v>101</v>
      </c>
      <c r="F182" s="51">
        <v>250</v>
      </c>
      <c r="G182" s="51">
        <v>4.3</v>
      </c>
      <c r="H182" s="51">
        <v>2</v>
      </c>
      <c r="I182" s="51">
        <v>13.3</v>
      </c>
      <c r="J182" s="51">
        <v>91</v>
      </c>
      <c r="K182" s="65" t="s">
        <v>102</v>
      </c>
      <c r="L182" s="51">
        <v>13.9</v>
      </c>
    </row>
    <row r="183" spans="1:12" ht="14.4" x14ac:dyDescent="0.3">
      <c r="A183" s="25"/>
      <c r="B183" s="16"/>
      <c r="C183" s="11"/>
      <c r="D183" s="7" t="s">
        <v>22</v>
      </c>
      <c r="E183" s="63" t="s">
        <v>49</v>
      </c>
      <c r="F183" s="51" t="s">
        <v>50</v>
      </c>
      <c r="G183" s="51">
        <v>0.53</v>
      </c>
      <c r="H183" s="51">
        <v>0</v>
      </c>
      <c r="I183" s="51">
        <v>9.4700000000000006</v>
      </c>
      <c r="J183" s="51">
        <v>40</v>
      </c>
      <c r="K183" s="66" t="s">
        <v>51</v>
      </c>
      <c r="L183" s="51">
        <v>1.65</v>
      </c>
    </row>
    <row r="184" spans="1:12" ht="14.4" x14ac:dyDescent="0.3">
      <c r="A184" s="25"/>
      <c r="B184" s="16"/>
      <c r="C184" s="11"/>
      <c r="D184" s="58" t="s">
        <v>33</v>
      </c>
      <c r="E184" s="60" t="s">
        <v>53</v>
      </c>
      <c r="F184" s="51">
        <v>40</v>
      </c>
      <c r="G184" s="51">
        <v>2</v>
      </c>
      <c r="H184" s="51">
        <v>0.4</v>
      </c>
      <c r="I184" s="51">
        <v>18</v>
      </c>
      <c r="J184" s="51">
        <v>88</v>
      </c>
      <c r="K184" s="52"/>
      <c r="L184" s="51">
        <v>1.88</v>
      </c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290</v>
      </c>
      <c r="G185" s="21">
        <f t="shared" ref="G185" si="107">SUM(G182:G184)</f>
        <v>6.83</v>
      </c>
      <c r="H185" s="21">
        <f t="shared" ref="H185" si="108">SUM(H182:H184)</f>
        <v>2.4</v>
      </c>
      <c r="I185" s="21">
        <f t="shared" ref="I185" si="109">SUM(I182:I184)</f>
        <v>40.770000000000003</v>
      </c>
      <c r="J185" s="21">
        <f t="shared" ref="J185" si="110">SUM(J182:J184)</f>
        <v>219</v>
      </c>
      <c r="K185" s="27"/>
      <c r="L185" s="21">
        <v>17.43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thickBot="1" x14ac:dyDescent="0.3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1">SUM(G186:G194)</f>
        <v>0</v>
      </c>
      <c r="H195" s="21">
        <f t="shared" ref="H195" si="112">SUM(H186:H194)</f>
        <v>0</v>
      </c>
      <c r="I195" s="21">
        <f t="shared" ref="I195" si="113">SUM(I186:I194)</f>
        <v>0</v>
      </c>
      <c r="J195" s="21">
        <f t="shared" ref="J195" si="114">SUM(J186:J194)</f>
        <v>0</v>
      </c>
      <c r="K195" s="27"/>
      <c r="L195" s="21">
        <f t="shared" ref="L195" ca="1" si="11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64" t="s">
        <v>103</v>
      </c>
      <c r="F196" s="65" t="s">
        <v>106</v>
      </c>
      <c r="G196" s="51">
        <v>2.4</v>
      </c>
      <c r="H196" s="51">
        <v>1.9</v>
      </c>
      <c r="I196" s="51">
        <v>30</v>
      </c>
      <c r="J196" s="51">
        <v>146.4</v>
      </c>
      <c r="K196" s="65" t="s">
        <v>104</v>
      </c>
      <c r="L196" s="77">
        <v>4</v>
      </c>
    </row>
    <row r="197" spans="1:12" ht="14.4" x14ac:dyDescent="0.3">
      <c r="A197" s="25"/>
      <c r="B197" s="16"/>
      <c r="C197" s="11"/>
      <c r="D197" s="12" t="s">
        <v>31</v>
      </c>
      <c r="E197" s="63" t="s">
        <v>56</v>
      </c>
      <c r="F197" s="78" t="s">
        <v>107</v>
      </c>
      <c r="G197" s="51">
        <v>0</v>
      </c>
      <c r="H197" s="51">
        <v>0</v>
      </c>
      <c r="I197" s="51">
        <v>14.6</v>
      </c>
      <c r="J197" s="51">
        <v>58.1</v>
      </c>
      <c r="K197" s="66" t="s">
        <v>57</v>
      </c>
      <c r="L197" s="78" t="s">
        <v>105</v>
      </c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16">SUM(G196:G199)</f>
        <v>2.4</v>
      </c>
      <c r="H200" s="21">
        <f t="shared" ref="H200" si="117">SUM(H196:H199)</f>
        <v>1.9</v>
      </c>
      <c r="I200" s="21">
        <f t="shared" ref="I200" si="118">SUM(I196:I199)</f>
        <v>44.6</v>
      </c>
      <c r="J200" s="21">
        <f t="shared" ref="J200" si="119">SUM(J196:J199)</f>
        <v>204.5</v>
      </c>
      <c r="K200" s="27"/>
      <c r="L200" s="21">
        <v>8.25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0">SUM(G201:G206)</f>
        <v>0</v>
      </c>
      <c r="H207" s="21">
        <f t="shared" ref="H207" si="121">SUM(H201:H206)</f>
        <v>0</v>
      </c>
      <c r="I207" s="21">
        <f t="shared" ref="I207" si="122">SUM(I201:I206)</f>
        <v>0</v>
      </c>
      <c r="J207" s="21">
        <f t="shared" ref="J207" si="123">SUM(J201:J206)</f>
        <v>0</v>
      </c>
      <c r="K207" s="27"/>
      <c r="L207" s="21">
        <f t="shared" ref="L207" ca="1" si="124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5">SUM(G208:G213)</f>
        <v>0</v>
      </c>
      <c r="H214" s="21">
        <f t="shared" ref="H214" si="126">SUM(H208:H213)</f>
        <v>0</v>
      </c>
      <c r="I214" s="21">
        <f t="shared" ref="I214" si="127">SUM(I208:I213)</f>
        <v>0</v>
      </c>
      <c r="J214" s="21">
        <f t="shared" ref="J214" si="128">SUM(J208:J213)</f>
        <v>0</v>
      </c>
      <c r="K214" s="27"/>
      <c r="L214" s="21">
        <f t="shared" ref="L214" ca="1" si="129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87" t="s">
        <v>4</v>
      </c>
      <c r="D215" s="88"/>
      <c r="E215" s="33"/>
      <c r="F215" s="34">
        <f>F181+F185+F195+F200+F207+F214</f>
        <v>630</v>
      </c>
      <c r="G215" s="34">
        <f t="shared" ref="G215" si="130">G181+G185+G195+G200+G207+G214</f>
        <v>30.265999999999998</v>
      </c>
      <c r="H215" s="34">
        <f t="shared" ref="H215" si="131">H181+H185+H195+H200+H207+H214</f>
        <v>29.062999999999999</v>
      </c>
      <c r="I215" s="34">
        <f t="shared" ref="I215" si="132">I181+I185+I195+I200+I207+I214</f>
        <v>165.69</v>
      </c>
      <c r="J215" s="34">
        <f t="shared" ref="J215" si="133">J181+J185+J195+J200+J207+J214</f>
        <v>1061.42</v>
      </c>
      <c r="K215" s="35"/>
      <c r="L215" s="34">
        <v>83.12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63" t="s">
        <v>108</v>
      </c>
      <c r="F216" s="78" t="s">
        <v>113</v>
      </c>
      <c r="G216" s="48">
        <v>9</v>
      </c>
      <c r="H216" s="48">
        <v>10.199999999999999</v>
      </c>
      <c r="I216" s="48">
        <v>18.149999999999999</v>
      </c>
      <c r="J216" s="48">
        <v>213</v>
      </c>
      <c r="K216" s="79" t="s">
        <v>110</v>
      </c>
      <c r="L216" s="48">
        <v>49.9</v>
      </c>
    </row>
    <row r="217" spans="1:12" ht="14.4" x14ac:dyDescent="0.3">
      <c r="A217" s="25"/>
      <c r="B217" s="16"/>
      <c r="C217" s="11"/>
      <c r="D217" s="7" t="s">
        <v>22</v>
      </c>
      <c r="E217" s="63" t="s">
        <v>109</v>
      </c>
      <c r="F217" s="78" t="s">
        <v>114</v>
      </c>
      <c r="G217" s="51">
        <v>8.4000000000000005E-2</v>
      </c>
      <c r="H217" s="51">
        <v>1.2E-2</v>
      </c>
      <c r="I217" s="51">
        <v>15.185</v>
      </c>
      <c r="J217" s="51">
        <v>62</v>
      </c>
      <c r="K217" s="66" t="s">
        <v>111</v>
      </c>
      <c r="L217" s="51">
        <v>3.09</v>
      </c>
    </row>
    <row r="218" spans="1:12" ht="14.4" x14ac:dyDescent="0.3">
      <c r="A218" s="25"/>
      <c r="B218" s="16"/>
      <c r="C218" s="11"/>
      <c r="D218" s="7" t="s">
        <v>32</v>
      </c>
      <c r="E218" s="60" t="s">
        <v>52</v>
      </c>
      <c r="F218" s="81" t="s">
        <v>115</v>
      </c>
      <c r="G218" s="51">
        <v>2.2799999999999998</v>
      </c>
      <c r="H218" s="51">
        <v>0.24</v>
      </c>
      <c r="I218" s="51">
        <v>14.76</v>
      </c>
      <c r="J218" s="51">
        <v>71</v>
      </c>
      <c r="K218" s="52"/>
      <c r="L218" s="51">
        <v>1.1000000000000001</v>
      </c>
    </row>
    <row r="219" spans="1:12" ht="14.4" x14ac:dyDescent="0.3">
      <c r="A219" s="25"/>
      <c r="B219" s="16"/>
      <c r="C219" s="11"/>
      <c r="D219" s="61" t="s">
        <v>33</v>
      </c>
      <c r="E219" s="60" t="s">
        <v>53</v>
      </c>
      <c r="F219" s="81" t="s">
        <v>116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1.41</v>
      </c>
    </row>
    <row r="220" spans="1:12" ht="14.4" x14ac:dyDescent="0.3">
      <c r="A220" s="25"/>
      <c r="B220" s="16"/>
      <c r="C220" s="11"/>
      <c r="D220" s="7" t="s">
        <v>24</v>
      </c>
      <c r="E220" s="63" t="s">
        <v>70</v>
      </c>
      <c r="F220" s="78" t="s">
        <v>117</v>
      </c>
      <c r="G220" s="51">
        <v>0.5</v>
      </c>
      <c r="H220" s="51">
        <v>0.5</v>
      </c>
      <c r="I220" s="51">
        <v>12.9</v>
      </c>
      <c r="J220" s="51">
        <v>62</v>
      </c>
      <c r="K220" s="52"/>
      <c r="L220" s="51">
        <v>13.8</v>
      </c>
    </row>
    <row r="221" spans="1:12" ht="15" thickBot="1" x14ac:dyDescent="0.35">
      <c r="A221" s="25"/>
      <c r="B221" s="16"/>
      <c r="C221" s="11"/>
      <c r="D221" s="62" t="s">
        <v>27</v>
      </c>
      <c r="E221" s="60" t="s">
        <v>71</v>
      </c>
      <c r="F221" s="81" t="s">
        <v>118</v>
      </c>
      <c r="G221" s="51">
        <v>0.78</v>
      </c>
      <c r="H221" s="51">
        <v>1.94</v>
      </c>
      <c r="I221" s="51">
        <v>3.87</v>
      </c>
      <c r="J221" s="51">
        <v>36</v>
      </c>
      <c r="K221" s="80" t="s">
        <v>112</v>
      </c>
      <c r="L221" s="51">
        <v>3.28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34">SUM(G216:G222)</f>
        <v>13.643999999999998</v>
      </c>
      <c r="H223" s="21">
        <f t="shared" ref="H223" si="135">SUM(H216:H222)</f>
        <v>13.091999999999999</v>
      </c>
      <c r="I223" s="21">
        <f t="shared" ref="I223" si="136">SUM(I216:I222)</f>
        <v>73.865000000000009</v>
      </c>
      <c r="J223" s="21">
        <f t="shared" ref="J223" si="137">SUM(J216:J222)</f>
        <v>488</v>
      </c>
      <c r="K223" s="27"/>
      <c r="L223" s="21">
        <f t="shared" ref="L223:L265" si="138">SUM(L216:L222)</f>
        <v>72.58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5" t="s">
        <v>21</v>
      </c>
      <c r="E224" s="64" t="s">
        <v>119</v>
      </c>
      <c r="F224" s="65" t="s">
        <v>120</v>
      </c>
      <c r="G224" s="51">
        <v>5.0999999999999996</v>
      </c>
      <c r="H224" s="51">
        <v>6</v>
      </c>
      <c r="I224" s="51">
        <v>27.5</v>
      </c>
      <c r="J224" s="51">
        <v>184</v>
      </c>
      <c r="K224" s="83" t="s">
        <v>121</v>
      </c>
      <c r="L224" s="51">
        <v>9.76</v>
      </c>
    </row>
    <row r="225" spans="1:12" ht="14.4" x14ac:dyDescent="0.3">
      <c r="A225" s="25"/>
      <c r="B225" s="16"/>
      <c r="C225" s="11"/>
      <c r="D225" s="7" t="s">
        <v>22</v>
      </c>
      <c r="E225" s="60" t="s">
        <v>49</v>
      </c>
      <c r="F225" s="81" t="s">
        <v>50</v>
      </c>
      <c r="G225" s="51">
        <v>0.53</v>
      </c>
      <c r="H225" s="51">
        <v>0</v>
      </c>
      <c r="I225" s="51">
        <v>9.4700000000000006</v>
      </c>
      <c r="J225" s="51">
        <v>40</v>
      </c>
      <c r="K225" s="75" t="s">
        <v>51</v>
      </c>
      <c r="L225" s="51">
        <v>1.65</v>
      </c>
    </row>
    <row r="226" spans="1:12" ht="15" thickBot="1" x14ac:dyDescent="0.35">
      <c r="A226" s="25"/>
      <c r="B226" s="16"/>
      <c r="C226" s="11"/>
      <c r="D226" s="58" t="s">
        <v>33</v>
      </c>
      <c r="E226" s="60" t="s">
        <v>52</v>
      </c>
      <c r="F226" s="82">
        <v>40</v>
      </c>
      <c r="G226" s="51">
        <v>3.04</v>
      </c>
      <c r="H226" s="51">
        <v>0.32</v>
      </c>
      <c r="I226" s="51">
        <v>19.600000000000001</v>
      </c>
      <c r="J226" s="51">
        <v>94.6</v>
      </c>
      <c r="K226" s="52"/>
      <c r="L226" s="51">
        <v>2.2000000000000002</v>
      </c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40</v>
      </c>
      <c r="G227" s="21">
        <f t="shared" ref="G227" si="139">SUM(G224:G226)</f>
        <v>8.67</v>
      </c>
      <c r="H227" s="21">
        <f t="shared" ref="H227" si="140">SUM(H224:H226)</f>
        <v>6.32</v>
      </c>
      <c r="I227" s="21">
        <f t="shared" ref="I227" si="141">SUM(I224:I226)</f>
        <v>56.57</v>
      </c>
      <c r="J227" s="21">
        <f t="shared" ref="J227" si="142">SUM(J224:J226)</f>
        <v>318.60000000000002</v>
      </c>
      <c r="K227" s="27"/>
      <c r="L227" s="21">
        <v>13.61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43">SUM(G228:G236)</f>
        <v>0</v>
      </c>
      <c r="H237" s="21">
        <f t="shared" ref="H237" si="144">SUM(H228:H236)</f>
        <v>0</v>
      </c>
      <c r="I237" s="21">
        <f t="shared" ref="I237" si="145">SUM(I228:I236)</f>
        <v>0</v>
      </c>
      <c r="J237" s="21">
        <f t="shared" ref="J237" si="146">SUM(J228:J236)</f>
        <v>0</v>
      </c>
      <c r="K237" s="27"/>
      <c r="L237" s="21">
        <f t="shared" ref="L237" ca="1" si="147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8">SUM(G238:G241)</f>
        <v>0</v>
      </c>
      <c r="H242" s="21">
        <f t="shared" ref="H242" si="149">SUM(H238:H241)</f>
        <v>0</v>
      </c>
      <c r="I242" s="21">
        <f t="shared" ref="I242" si="150">SUM(I238:I241)</f>
        <v>0</v>
      </c>
      <c r="J242" s="21">
        <f t="shared" ref="J242" si="151">SUM(J238:J241)</f>
        <v>0</v>
      </c>
      <c r="K242" s="27"/>
      <c r="L242" s="21">
        <f t="shared" ref="L242" ca="1" si="152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53">SUM(G243:G248)</f>
        <v>0</v>
      </c>
      <c r="H249" s="21">
        <f t="shared" ref="H249" si="154">SUM(H243:H248)</f>
        <v>0</v>
      </c>
      <c r="I249" s="21">
        <f t="shared" ref="I249" si="155">SUM(I243:I248)</f>
        <v>0</v>
      </c>
      <c r="J249" s="21">
        <f t="shared" ref="J249" si="156">SUM(J243:J248)</f>
        <v>0</v>
      </c>
      <c r="K249" s="27"/>
      <c r="L249" s="21">
        <f t="shared" ref="L249" ca="1" si="157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8">SUM(G250:G255)</f>
        <v>0</v>
      </c>
      <c r="H256" s="21">
        <f t="shared" ref="H256" si="159">SUM(H250:H255)</f>
        <v>0</v>
      </c>
      <c r="I256" s="21">
        <f t="shared" ref="I256" si="160">SUM(I250:I255)</f>
        <v>0</v>
      </c>
      <c r="J256" s="21">
        <f t="shared" ref="J256" si="161">SUM(J250:J255)</f>
        <v>0</v>
      </c>
      <c r="K256" s="27"/>
      <c r="L256" s="21">
        <f t="shared" ref="L256" ca="1" si="162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87" t="s">
        <v>4</v>
      </c>
      <c r="D257" s="88"/>
      <c r="E257" s="33"/>
      <c r="F257" s="34">
        <f>F223+F227+F237+F242+F249+F256</f>
        <v>40</v>
      </c>
      <c r="G257" s="34">
        <f t="shared" ref="G257" si="163">G223+G227+G237+G242+G249+G256</f>
        <v>22.314</v>
      </c>
      <c r="H257" s="34">
        <f t="shared" ref="H257" si="164">H223+H227+H237+H242+H249+H256</f>
        <v>19.411999999999999</v>
      </c>
      <c r="I257" s="34">
        <f t="shared" ref="I257" si="165">I223+I227+I237+I242+I249+I256</f>
        <v>130.435</v>
      </c>
      <c r="J257" s="34">
        <f t="shared" ref="J257" si="166">J223+J227+J237+J242+J249+J256</f>
        <v>806.6</v>
      </c>
      <c r="K257" s="35"/>
      <c r="L257" s="34">
        <v>86.19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7">SUM(G258:G264)</f>
        <v>0</v>
      </c>
      <c r="H265" s="21">
        <f t="shared" ref="H265" si="168">SUM(H258:H264)</f>
        <v>0</v>
      </c>
      <c r="I265" s="21">
        <f t="shared" ref="I265" si="169">SUM(I258:I264)</f>
        <v>0</v>
      </c>
      <c r="J265" s="21">
        <f t="shared" ref="J265" si="170">SUM(J258:J264)</f>
        <v>0</v>
      </c>
      <c r="K265" s="27"/>
      <c r="L265" s="21">
        <f t="shared" si="138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71">SUM(G266:G268)</f>
        <v>0</v>
      </c>
      <c r="H269" s="21">
        <f t="shared" ref="H269" si="172">SUM(H266:H268)</f>
        <v>0</v>
      </c>
      <c r="I269" s="21">
        <f t="shared" ref="I269" si="173">SUM(I266:I268)</f>
        <v>0</v>
      </c>
      <c r="J269" s="21">
        <f t="shared" ref="J269" si="174">SUM(J266:J268)</f>
        <v>0</v>
      </c>
      <c r="K269" s="27"/>
      <c r="L269" s="21">
        <f t="shared" ref="L269" ca="1" si="175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76">SUM(G270:G278)</f>
        <v>0</v>
      </c>
      <c r="H279" s="21">
        <f t="shared" ref="H279" si="177">SUM(H270:H278)</f>
        <v>0</v>
      </c>
      <c r="I279" s="21">
        <f t="shared" ref="I279" si="178">SUM(I270:I278)</f>
        <v>0</v>
      </c>
      <c r="J279" s="21">
        <f t="shared" ref="J279" si="179">SUM(J270:J278)</f>
        <v>0</v>
      </c>
      <c r="K279" s="27"/>
      <c r="L279" s="21">
        <f t="shared" ref="L279" ca="1" si="180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81">SUM(G280:G283)</f>
        <v>0</v>
      </c>
      <c r="H284" s="21">
        <f t="shared" ref="H284" si="182">SUM(H280:H283)</f>
        <v>0</v>
      </c>
      <c r="I284" s="21">
        <f t="shared" ref="I284" si="183">SUM(I280:I283)</f>
        <v>0</v>
      </c>
      <c r="J284" s="21">
        <f t="shared" ref="J284" si="184">SUM(J280:J283)</f>
        <v>0</v>
      </c>
      <c r="K284" s="27"/>
      <c r="L284" s="21">
        <f t="shared" ref="L284" ca="1" si="185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6">SUM(G285:G290)</f>
        <v>0</v>
      </c>
      <c r="H291" s="21">
        <f t="shared" ref="H291" si="187">SUM(H285:H290)</f>
        <v>0</v>
      </c>
      <c r="I291" s="21">
        <f t="shared" ref="I291" si="188">SUM(I285:I290)</f>
        <v>0</v>
      </c>
      <c r="J291" s="21">
        <f t="shared" ref="J291" si="189">SUM(J285:J290)</f>
        <v>0</v>
      </c>
      <c r="K291" s="27"/>
      <c r="L291" s="21">
        <f t="shared" ref="L291" ca="1" si="190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91">SUM(G292:G297)</f>
        <v>0</v>
      </c>
      <c r="H298" s="21">
        <f t="shared" ref="H298" si="192">SUM(H292:H297)</f>
        <v>0</v>
      </c>
      <c r="I298" s="21">
        <f t="shared" ref="I298" si="193">SUM(I292:I297)</f>
        <v>0</v>
      </c>
      <c r="J298" s="21">
        <f t="shared" ref="J298" si="194">SUM(J292:J297)</f>
        <v>0</v>
      </c>
      <c r="K298" s="27"/>
      <c r="L298" s="21">
        <f t="shared" ref="L298" ca="1" si="195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87" t="s">
        <v>4</v>
      </c>
      <c r="D299" s="88"/>
      <c r="E299" s="33"/>
      <c r="F299" s="34">
        <f>F265+F269+F279+F284+F291+F298</f>
        <v>0</v>
      </c>
      <c r="G299" s="34">
        <f t="shared" ref="G299" si="196">G265+G269+G279+G284+G291+G298</f>
        <v>0</v>
      </c>
      <c r="H299" s="34">
        <f t="shared" ref="H299" si="197">H265+H269+H279+H284+H291+H298</f>
        <v>0</v>
      </c>
      <c r="I299" s="34">
        <f t="shared" ref="I299" si="198">I265+I269+I279+I284+I291+I298</f>
        <v>0</v>
      </c>
      <c r="J299" s="34">
        <f t="shared" ref="J299" si="199">J265+J269+J279+J284+J291+J298</f>
        <v>0</v>
      </c>
      <c r="K299" s="35"/>
      <c r="L299" s="34">
        <f t="shared" ref="L299" ca="1" si="200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29</v>
      </c>
      <c r="E300" s="50" t="s">
        <v>124</v>
      </c>
      <c r="F300" s="51" t="s">
        <v>47</v>
      </c>
      <c r="G300" s="51">
        <v>8.33</v>
      </c>
      <c r="H300" s="51">
        <v>7.7430000000000003</v>
      </c>
      <c r="I300" s="51">
        <v>3.194</v>
      </c>
      <c r="J300" s="51">
        <v>175</v>
      </c>
      <c r="K300" s="52" t="s">
        <v>125</v>
      </c>
      <c r="L300" s="51">
        <v>25.14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 t="s">
        <v>50</v>
      </c>
      <c r="G301" s="51">
        <v>0.53</v>
      </c>
      <c r="H301" s="51">
        <v>0</v>
      </c>
      <c r="I301" s="51">
        <v>9.4700000000000006</v>
      </c>
      <c r="J301" s="51">
        <v>40</v>
      </c>
      <c r="K301" s="52" t="s">
        <v>126</v>
      </c>
      <c r="L301" s="51">
        <v>1.65</v>
      </c>
    </row>
    <row r="302" spans="1:12" ht="14.4" x14ac:dyDescent="0.3">
      <c r="A302" s="25"/>
      <c r="B302" s="16"/>
      <c r="C302" s="11"/>
      <c r="D302" s="7" t="s">
        <v>32</v>
      </c>
      <c r="E302" s="50" t="s">
        <v>52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1.1000000000000001</v>
      </c>
    </row>
    <row r="303" spans="1:12" ht="14.4" x14ac:dyDescent="0.3">
      <c r="A303" s="25"/>
      <c r="B303" s="16"/>
      <c r="C303" s="11"/>
      <c r="D303" s="7" t="s">
        <v>33</v>
      </c>
      <c r="E303" s="50" t="s">
        <v>53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0.94</v>
      </c>
    </row>
    <row r="304" spans="1:12" ht="14.4" x14ac:dyDescent="0.3">
      <c r="A304" s="25"/>
      <c r="B304" s="16"/>
      <c r="C304" s="11"/>
      <c r="D304" s="7" t="s">
        <v>30</v>
      </c>
      <c r="E304" s="50" t="s">
        <v>127</v>
      </c>
      <c r="F304" s="51">
        <v>150</v>
      </c>
      <c r="G304" s="51">
        <v>3.5</v>
      </c>
      <c r="H304" s="51">
        <v>3.03</v>
      </c>
      <c r="I304" s="51">
        <v>26.2</v>
      </c>
      <c r="J304" s="51">
        <v>144</v>
      </c>
      <c r="K304" s="52" t="s">
        <v>128</v>
      </c>
      <c r="L304" s="51">
        <v>5.26</v>
      </c>
    </row>
    <row r="305" spans="1:12" ht="14.4" x14ac:dyDescent="0.3">
      <c r="A305" s="25"/>
      <c r="B305" s="16"/>
      <c r="C305" s="11"/>
      <c r="D305" s="12" t="s">
        <v>24</v>
      </c>
      <c r="E305" s="59" t="s">
        <v>92</v>
      </c>
      <c r="F305" s="84">
        <v>108</v>
      </c>
      <c r="G305" s="51">
        <v>1.6</v>
      </c>
      <c r="H305" s="51">
        <v>0.5</v>
      </c>
      <c r="I305" s="51">
        <v>22.7</v>
      </c>
      <c r="J305" s="51">
        <v>104</v>
      </c>
      <c r="K305" s="52"/>
      <c r="L305" s="51">
        <v>27</v>
      </c>
    </row>
    <row r="306" spans="1:12" ht="14.4" x14ac:dyDescent="0.3">
      <c r="A306" s="25"/>
      <c r="B306" s="16"/>
      <c r="C306" s="11"/>
      <c r="D306" s="7" t="s">
        <v>27</v>
      </c>
      <c r="E306" s="50" t="s">
        <v>71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112</v>
      </c>
      <c r="L306" s="51">
        <v>3.28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f>SUM(F300:F306)</f>
        <v>358</v>
      </c>
      <c r="G307" s="21">
        <f>SUM(G300:G306)</f>
        <v>17.260000000000002</v>
      </c>
      <c r="H307" s="21">
        <f>SUM(H300:H306)</f>
        <v>13.572999999999999</v>
      </c>
      <c r="I307" s="21">
        <f>SUM(I300:I306)</f>
        <v>84.234000000000009</v>
      </c>
      <c r="J307" s="21">
        <f>SUM(J300:J306)</f>
        <v>590.31999999999994</v>
      </c>
      <c r="K307" s="27"/>
      <c r="L307" s="21">
        <f>SUM(L300:L306)</f>
        <v>64.37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64" t="s">
        <v>129</v>
      </c>
      <c r="F308" s="48">
        <v>150</v>
      </c>
      <c r="G308" s="48">
        <v>5.0999999999999996</v>
      </c>
      <c r="H308" s="48">
        <v>6.0750000000000002</v>
      </c>
      <c r="I308" s="48">
        <v>30.8</v>
      </c>
      <c r="J308" s="48">
        <v>197.55</v>
      </c>
      <c r="K308" s="49" t="s">
        <v>130</v>
      </c>
      <c r="L308" s="48">
        <v>10.24</v>
      </c>
    </row>
    <row r="309" spans="1:12" ht="14.4" x14ac:dyDescent="0.3">
      <c r="A309" s="25"/>
      <c r="B309" s="16"/>
      <c r="C309" s="11"/>
      <c r="D309" s="7" t="s">
        <v>22</v>
      </c>
      <c r="E309" s="50" t="s">
        <v>56</v>
      </c>
      <c r="F309" s="51">
        <v>200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57</v>
      </c>
      <c r="L309" s="51">
        <v>3.45</v>
      </c>
    </row>
    <row r="310" spans="1:12" ht="14.4" x14ac:dyDescent="0.3">
      <c r="A310" s="25"/>
      <c r="B310" s="16"/>
      <c r="C310" s="11"/>
      <c r="D310" s="7" t="s">
        <v>23</v>
      </c>
      <c r="E310" s="60" t="s">
        <v>52</v>
      </c>
      <c r="F310" s="51">
        <v>40</v>
      </c>
      <c r="G310" s="51">
        <v>3.04</v>
      </c>
      <c r="H310" s="51">
        <v>0.32</v>
      </c>
      <c r="I310" s="51">
        <v>19.600000000000001</v>
      </c>
      <c r="J310" s="51">
        <v>94.6</v>
      </c>
      <c r="K310" s="52"/>
      <c r="L310" s="51">
        <v>2.2000000000000002</v>
      </c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390</v>
      </c>
      <c r="G311" s="21">
        <f t="shared" ref="G311:J311" si="201">SUM(G308:G310)</f>
        <v>8.14</v>
      </c>
      <c r="H311" s="21">
        <f t="shared" si="201"/>
        <v>6.3950000000000005</v>
      </c>
      <c r="I311" s="21">
        <f t="shared" si="201"/>
        <v>65</v>
      </c>
      <c r="J311" s="21">
        <f t="shared" si="201"/>
        <v>350.25</v>
      </c>
      <c r="K311" s="27"/>
      <c r="L311" s="21">
        <v>15.89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9"/>
      <c r="F313" s="85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:J321" si="202">SUM(G312:G320)</f>
        <v>0</v>
      </c>
      <c r="H321" s="21">
        <f t="shared" si="202"/>
        <v>0</v>
      </c>
      <c r="I321" s="21">
        <f t="shared" si="202"/>
        <v>0</v>
      </c>
      <c r="J321" s="21">
        <f t="shared" si="202"/>
        <v>0</v>
      </c>
      <c r="K321" s="27"/>
      <c r="L321" s="21">
        <f t="shared" ref="L321" ca="1" si="203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64" t="s">
        <v>131</v>
      </c>
      <c r="F322" s="51">
        <v>40</v>
      </c>
      <c r="G322" s="51">
        <v>2.9</v>
      </c>
      <c r="H322" s="51">
        <v>3.7</v>
      </c>
      <c r="I322" s="51">
        <v>28.8</v>
      </c>
      <c r="J322" s="51">
        <v>161.69999999999999</v>
      </c>
      <c r="K322" s="52">
        <v>2008</v>
      </c>
      <c r="L322" s="51">
        <v>3.6</v>
      </c>
    </row>
    <row r="323" spans="1:12" ht="14.4" x14ac:dyDescent="0.3">
      <c r="A323" s="25"/>
      <c r="B323" s="16"/>
      <c r="C323" s="11"/>
      <c r="D323" s="12" t="s">
        <v>31</v>
      </c>
      <c r="E323" s="50" t="s">
        <v>64</v>
      </c>
      <c r="F323" s="51">
        <v>200</v>
      </c>
      <c r="G323" s="51">
        <v>0</v>
      </c>
      <c r="H323" s="51">
        <v>0</v>
      </c>
      <c r="I323" s="51">
        <v>25.1</v>
      </c>
      <c r="J323" s="51">
        <v>221.7</v>
      </c>
      <c r="K323" s="52" t="s">
        <v>63</v>
      </c>
      <c r="L323" s="51">
        <v>2.92</v>
      </c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240</v>
      </c>
      <c r="G326" s="21">
        <f t="shared" ref="G326:J326" si="204">SUM(G322:G325)</f>
        <v>2.9</v>
      </c>
      <c r="H326" s="21">
        <f t="shared" si="204"/>
        <v>3.7</v>
      </c>
      <c r="I326" s="21">
        <f t="shared" si="204"/>
        <v>53.900000000000006</v>
      </c>
      <c r="J326" s="21">
        <f t="shared" si="204"/>
        <v>383.4</v>
      </c>
      <c r="K326" s="27"/>
      <c r="L326" s="21">
        <v>6.52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:J333" si="205">SUM(G327:G332)</f>
        <v>0</v>
      </c>
      <c r="H333" s="21">
        <f t="shared" si="205"/>
        <v>0</v>
      </c>
      <c r="I333" s="21">
        <f t="shared" si="205"/>
        <v>0</v>
      </c>
      <c r="J333" s="21">
        <f t="shared" si="205"/>
        <v>0</v>
      </c>
      <c r="K333" s="27"/>
      <c r="L333" s="21">
        <f t="shared" ref="L333" ca="1" si="206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:J340" si="207">SUM(G334:G339)</f>
        <v>0</v>
      </c>
      <c r="H340" s="21">
        <f t="shared" si="207"/>
        <v>0</v>
      </c>
      <c r="I340" s="21">
        <f t="shared" si="207"/>
        <v>0</v>
      </c>
      <c r="J340" s="21">
        <f t="shared" si="207"/>
        <v>0</v>
      </c>
      <c r="K340" s="27"/>
      <c r="L340" s="21">
        <f t="shared" ref="L340" ca="1" si="20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7" t="s">
        <v>4</v>
      </c>
      <c r="D341" s="88"/>
      <c r="E341" s="33"/>
      <c r="F341" s="34">
        <f>F307+F311+F321+F326+F333+F340</f>
        <v>988</v>
      </c>
      <c r="G341" s="34">
        <f>G307+G311+G321+G326+G333+G340</f>
        <v>28.3</v>
      </c>
      <c r="H341" s="34">
        <f t="shared" ref="H341:J341" si="209">H307+H311+H321+H326+H333+H340</f>
        <v>23.667999999999999</v>
      </c>
      <c r="I341" s="34">
        <f t="shared" si="209"/>
        <v>203.13400000000001</v>
      </c>
      <c r="J341" s="34">
        <f t="shared" si="209"/>
        <v>1323.9699999999998</v>
      </c>
      <c r="K341" s="35"/>
      <c r="L341" s="34">
        <v>86.78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29</v>
      </c>
      <c r="E342" s="60" t="s">
        <v>132</v>
      </c>
      <c r="F342" s="48" t="s">
        <v>66</v>
      </c>
      <c r="G342" s="48">
        <v>14.51</v>
      </c>
      <c r="H342" s="48">
        <v>14.71</v>
      </c>
      <c r="I342" s="48">
        <v>28.34</v>
      </c>
      <c r="J342" s="48">
        <v>364</v>
      </c>
      <c r="K342" s="49" t="s">
        <v>133</v>
      </c>
      <c r="L342" s="48">
        <v>28.88</v>
      </c>
    </row>
    <row r="343" spans="1:12" ht="14.4" x14ac:dyDescent="0.3">
      <c r="A343" s="15"/>
      <c r="B343" s="16"/>
      <c r="C343" s="11"/>
      <c r="D343" s="7" t="s">
        <v>22</v>
      </c>
      <c r="E343" s="63" t="s">
        <v>109</v>
      </c>
      <c r="F343" s="51" t="s">
        <v>114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111</v>
      </c>
      <c r="L343" s="51">
        <v>3.09</v>
      </c>
    </row>
    <row r="344" spans="1:12" ht="14.4" x14ac:dyDescent="0.3">
      <c r="A344" s="15"/>
      <c r="B344" s="16"/>
      <c r="C344" s="11"/>
      <c r="D344" s="7" t="s">
        <v>32</v>
      </c>
      <c r="E344" s="50" t="s">
        <v>52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1.1000000000000001</v>
      </c>
    </row>
    <row r="345" spans="1:12" ht="14.4" x14ac:dyDescent="0.3">
      <c r="A345" s="15"/>
      <c r="B345" s="16"/>
      <c r="C345" s="11"/>
      <c r="D345" s="7" t="s">
        <v>33</v>
      </c>
      <c r="E345" s="50" t="s">
        <v>53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0.94</v>
      </c>
    </row>
    <row r="346" spans="1:12" ht="14.4" x14ac:dyDescent="0.3">
      <c r="A346" s="15"/>
      <c r="B346" s="16"/>
      <c r="C346" s="11"/>
      <c r="D346" s="7" t="s">
        <v>30</v>
      </c>
      <c r="E346" s="59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59" t="s">
        <v>79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85</v>
      </c>
      <c r="L348" s="51">
        <v>2.66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f>SUM(F342:F348)</f>
        <v>100</v>
      </c>
      <c r="G349" s="21">
        <f t="shared" ref="G349:J349" si="210">SUM(G342:G348)</f>
        <v>17.969000000000001</v>
      </c>
      <c r="H349" s="21">
        <f t="shared" si="210"/>
        <v>18.734999999999999</v>
      </c>
      <c r="I349" s="21">
        <f t="shared" si="210"/>
        <v>73.905000000000001</v>
      </c>
      <c r="J349" s="21">
        <f t="shared" si="210"/>
        <v>573.31999999999994</v>
      </c>
      <c r="K349" s="27"/>
      <c r="L349" s="21">
        <f t="shared" ref="L349" si="211">SUM(L342:L348)</f>
        <v>36.67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64" t="s">
        <v>134</v>
      </c>
      <c r="F350" s="51">
        <v>150</v>
      </c>
      <c r="G350" s="51">
        <v>5.47</v>
      </c>
      <c r="H350" s="51">
        <v>6.22</v>
      </c>
      <c r="I350" s="51">
        <v>31.72</v>
      </c>
      <c r="J350" s="51">
        <v>204</v>
      </c>
      <c r="K350" s="52" t="s">
        <v>45</v>
      </c>
      <c r="L350" s="51">
        <v>10.53</v>
      </c>
    </row>
    <row r="351" spans="1:12" ht="14.4" x14ac:dyDescent="0.3">
      <c r="A351" s="15"/>
      <c r="B351" s="16"/>
      <c r="C351" s="11"/>
      <c r="D351" s="7" t="s">
        <v>22</v>
      </c>
      <c r="E351" s="50" t="s">
        <v>49</v>
      </c>
      <c r="F351" s="51" t="s">
        <v>50</v>
      </c>
      <c r="G351" s="51">
        <v>0.53</v>
      </c>
      <c r="H351" s="51">
        <v>0</v>
      </c>
      <c r="I351" s="51">
        <v>9.4700000000000006</v>
      </c>
      <c r="J351" s="51">
        <v>40</v>
      </c>
      <c r="K351" s="52" t="s">
        <v>126</v>
      </c>
      <c r="L351" s="51">
        <v>1.65</v>
      </c>
    </row>
    <row r="352" spans="1:12" ht="14.4" x14ac:dyDescent="0.3">
      <c r="A352" s="15"/>
      <c r="B352" s="16"/>
      <c r="C352" s="11"/>
      <c r="D352" s="7" t="s">
        <v>23</v>
      </c>
      <c r="E352" s="60" t="s">
        <v>52</v>
      </c>
      <c r="F352" s="51">
        <v>40</v>
      </c>
      <c r="G352" s="51">
        <v>3.04</v>
      </c>
      <c r="H352" s="51">
        <v>0.32</v>
      </c>
      <c r="I352" s="51">
        <v>19.600000000000001</v>
      </c>
      <c r="J352" s="51">
        <v>94.6</v>
      </c>
      <c r="K352" s="52"/>
      <c r="L352" s="51">
        <v>2.2000000000000002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190</v>
      </c>
      <c r="G353" s="21">
        <f t="shared" ref="G353:J353" si="212">SUM(G350:G352)</f>
        <v>9.0399999999999991</v>
      </c>
      <c r="H353" s="21">
        <f t="shared" si="212"/>
        <v>6.54</v>
      </c>
      <c r="I353" s="21">
        <f t="shared" si="212"/>
        <v>60.79</v>
      </c>
      <c r="J353" s="21">
        <f t="shared" si="212"/>
        <v>338.6</v>
      </c>
      <c r="K353" s="27"/>
      <c r="L353" s="21">
        <v>14.38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:J363" si="213">SUM(G354:G362)</f>
        <v>0</v>
      </c>
      <c r="H363" s="21">
        <f t="shared" si="213"/>
        <v>0</v>
      </c>
      <c r="I363" s="21">
        <f t="shared" si="213"/>
        <v>0</v>
      </c>
      <c r="J363" s="21">
        <f t="shared" si="213"/>
        <v>0</v>
      </c>
      <c r="K363" s="27"/>
      <c r="L363" s="21">
        <f t="shared" ref="L363" ca="1" si="214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64" t="s">
        <v>103</v>
      </c>
      <c r="F364" s="51">
        <v>40</v>
      </c>
      <c r="G364" s="51">
        <v>2.4</v>
      </c>
      <c r="H364" s="51">
        <v>1.9</v>
      </c>
      <c r="I364" s="51">
        <v>30</v>
      </c>
      <c r="J364" s="51">
        <v>146.4</v>
      </c>
      <c r="K364" s="52">
        <v>2008</v>
      </c>
      <c r="L364" s="51">
        <v>4</v>
      </c>
    </row>
    <row r="365" spans="1:12" ht="14.4" x14ac:dyDescent="0.3">
      <c r="A365" s="15"/>
      <c r="B365" s="16"/>
      <c r="C365" s="11"/>
      <c r="D365" s="12" t="s">
        <v>31</v>
      </c>
      <c r="E365" s="50" t="s">
        <v>56</v>
      </c>
      <c r="F365" s="51">
        <v>200</v>
      </c>
      <c r="G365" s="51">
        <v>0</v>
      </c>
      <c r="H365" s="51">
        <v>0</v>
      </c>
      <c r="I365" s="51">
        <v>14.6</v>
      </c>
      <c r="J365" s="51">
        <v>58.1</v>
      </c>
      <c r="K365" s="52" t="s">
        <v>57</v>
      </c>
      <c r="L365" s="51">
        <v>4.25</v>
      </c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240</v>
      </c>
      <c r="G368" s="21">
        <f t="shared" ref="G368:H368" si="215">SUM(G364:G367)</f>
        <v>2.4</v>
      </c>
      <c r="H368" s="21">
        <f t="shared" si="215"/>
        <v>1.9</v>
      </c>
      <c r="I368" s="21">
        <f t="shared" ref="I368" si="216">SUM(I364:I367)</f>
        <v>44.6</v>
      </c>
      <c r="J368" s="21">
        <f t="shared" ref="J368" si="217">SUM(J364:J367)</f>
        <v>204.5</v>
      </c>
      <c r="K368" s="27"/>
      <c r="L368" s="21">
        <v>8.25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:J375" si="218">SUM(G369:G374)</f>
        <v>0</v>
      </c>
      <c r="H375" s="21">
        <f t="shared" si="218"/>
        <v>0</v>
      </c>
      <c r="I375" s="21">
        <f t="shared" si="218"/>
        <v>0</v>
      </c>
      <c r="J375" s="21">
        <f t="shared" si="218"/>
        <v>0</v>
      </c>
      <c r="K375" s="27"/>
      <c r="L375" s="21">
        <f t="shared" ref="L375" ca="1" si="219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:J382" si="220">SUM(G376:G381)</f>
        <v>0</v>
      </c>
      <c r="H382" s="21">
        <f t="shared" si="220"/>
        <v>0</v>
      </c>
      <c r="I382" s="21">
        <f t="shared" si="220"/>
        <v>0</v>
      </c>
      <c r="J382" s="21">
        <f t="shared" si="220"/>
        <v>0</v>
      </c>
      <c r="K382" s="27"/>
      <c r="L382" s="21">
        <f t="shared" ref="L382" ca="1" si="221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7" t="s">
        <v>4</v>
      </c>
      <c r="D383" s="88"/>
      <c r="E383" s="33"/>
      <c r="F383" s="34">
        <f>F349+F353+F363+F368+F375+F382</f>
        <v>530</v>
      </c>
      <c r="G383" s="34">
        <f t="shared" ref="G383:J383" si="222">G349+G353+G363+G368+G375+G382</f>
        <v>29.408999999999999</v>
      </c>
      <c r="H383" s="34">
        <f t="shared" si="222"/>
        <v>27.174999999999997</v>
      </c>
      <c r="I383" s="34">
        <f t="shared" si="222"/>
        <v>179.29499999999999</v>
      </c>
      <c r="J383" s="34">
        <f t="shared" si="222"/>
        <v>1116.42</v>
      </c>
      <c r="K383" s="35"/>
      <c r="L383" s="34">
        <v>59.3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29</v>
      </c>
      <c r="E384" s="60" t="s">
        <v>135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136</v>
      </c>
      <c r="L384" s="48">
        <v>45.48</v>
      </c>
    </row>
    <row r="385" spans="1:12" ht="14.4" x14ac:dyDescent="0.3">
      <c r="A385" s="25"/>
      <c r="B385" s="16"/>
      <c r="C385" s="11"/>
      <c r="D385" s="7" t="s">
        <v>22</v>
      </c>
      <c r="E385" s="50" t="s">
        <v>49</v>
      </c>
      <c r="F385" s="51" t="s">
        <v>50</v>
      </c>
      <c r="G385" s="51">
        <v>0.53</v>
      </c>
      <c r="H385" s="51">
        <v>0</v>
      </c>
      <c r="I385" s="51">
        <v>9.4700000000000006</v>
      </c>
      <c r="J385" s="51">
        <v>40</v>
      </c>
      <c r="K385" s="52" t="s">
        <v>51</v>
      </c>
      <c r="L385" s="51">
        <v>1.65</v>
      </c>
    </row>
    <row r="386" spans="1:12" ht="14.4" x14ac:dyDescent="0.3">
      <c r="A386" s="25"/>
      <c r="B386" s="16"/>
      <c r="C386" s="11"/>
      <c r="D386" s="7" t="s">
        <v>32</v>
      </c>
      <c r="E386" s="50" t="s">
        <v>52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1.1000000000000001</v>
      </c>
    </row>
    <row r="387" spans="1:12" ht="14.4" x14ac:dyDescent="0.3">
      <c r="A387" s="25"/>
      <c r="B387" s="16"/>
      <c r="C387" s="11"/>
      <c r="D387" s="7" t="s">
        <v>33</v>
      </c>
      <c r="E387" s="50" t="s">
        <v>53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0.94</v>
      </c>
    </row>
    <row r="388" spans="1:12" ht="14.4" x14ac:dyDescent="0.3">
      <c r="A388" s="25"/>
      <c r="B388" s="16"/>
      <c r="C388" s="11"/>
      <c r="D388" s="7" t="s">
        <v>30</v>
      </c>
      <c r="E388" s="60" t="s">
        <v>137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95</v>
      </c>
      <c r="L388" s="51">
        <v>10.68</v>
      </c>
    </row>
    <row r="389" spans="1:12" ht="14.4" x14ac:dyDescent="0.3">
      <c r="A389" s="25"/>
      <c r="B389" s="16"/>
      <c r="C389" s="11"/>
      <c r="D389" s="12" t="s">
        <v>24</v>
      </c>
      <c r="E389" s="63" t="s">
        <v>70</v>
      </c>
      <c r="F389" s="51">
        <v>132</v>
      </c>
      <c r="G389" s="51">
        <v>0.5</v>
      </c>
      <c r="H389" s="51">
        <v>0.5</v>
      </c>
      <c r="I389" s="51">
        <v>12.9</v>
      </c>
      <c r="J389" s="51">
        <v>62</v>
      </c>
      <c r="K389" s="52">
        <v>2008</v>
      </c>
      <c r="L389" s="51">
        <v>13.8</v>
      </c>
    </row>
    <row r="390" spans="1:12" ht="14.4" x14ac:dyDescent="0.3">
      <c r="A390" s="25"/>
      <c r="B390" s="16"/>
      <c r="C390" s="11"/>
      <c r="D390" s="7" t="s">
        <v>27</v>
      </c>
      <c r="E390" s="60" t="s">
        <v>138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60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f>SUM(F384:F390)</f>
        <v>472</v>
      </c>
      <c r="G391" s="21">
        <f t="shared" ref="G391:J391" si="223">SUM(G384:G390)</f>
        <v>14.406000000000001</v>
      </c>
      <c r="H391" s="21">
        <f t="shared" si="223"/>
        <v>16.044</v>
      </c>
      <c r="I391" s="21">
        <f t="shared" si="223"/>
        <v>76.040000000000006</v>
      </c>
      <c r="J391" s="21">
        <f t="shared" si="223"/>
        <v>545.81999999999994</v>
      </c>
      <c r="K391" s="27"/>
      <c r="L391" s="21">
        <f t="shared" ref="L391:L433" si="224">SUM(L384:L390)</f>
        <v>76.38</v>
      </c>
    </row>
    <row r="392" spans="1:12" ht="28.8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9" t="s">
        <v>139</v>
      </c>
      <c r="F392" s="51">
        <v>250</v>
      </c>
      <c r="G392" s="51">
        <v>4.3</v>
      </c>
      <c r="H392" s="51">
        <v>2.1</v>
      </c>
      <c r="I392" s="51">
        <v>11.8</v>
      </c>
      <c r="J392" s="51">
        <v>84.8</v>
      </c>
      <c r="K392" s="52" t="s">
        <v>140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56</v>
      </c>
      <c r="F393" s="51">
        <v>200</v>
      </c>
      <c r="G393" s="51">
        <v>0</v>
      </c>
      <c r="H393" s="51">
        <v>0</v>
      </c>
      <c r="I393" s="51">
        <v>14.6</v>
      </c>
      <c r="J393" s="51">
        <v>58.1</v>
      </c>
      <c r="K393" s="52" t="s">
        <v>57</v>
      </c>
      <c r="L393" s="51">
        <v>3.45</v>
      </c>
    </row>
    <row r="394" spans="1:12" ht="14.4" x14ac:dyDescent="0.3">
      <c r="A394" s="25"/>
      <c r="B394" s="16"/>
      <c r="C394" s="11"/>
      <c r="D394" s="7" t="s">
        <v>23</v>
      </c>
      <c r="E394" s="60" t="s">
        <v>53</v>
      </c>
      <c r="F394" s="51">
        <v>40</v>
      </c>
      <c r="G394" s="51">
        <v>2</v>
      </c>
      <c r="H394" s="51">
        <v>0.4</v>
      </c>
      <c r="I394" s="51">
        <v>18</v>
      </c>
      <c r="J394" s="51">
        <v>88</v>
      </c>
      <c r="K394" s="52"/>
      <c r="L394" s="51">
        <v>1.88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490</v>
      </c>
      <c r="G395" s="21">
        <f t="shared" ref="G395:J395" si="225">SUM(G392:G394)</f>
        <v>6.3</v>
      </c>
      <c r="H395" s="21">
        <f t="shared" si="225"/>
        <v>2.5</v>
      </c>
      <c r="I395" s="21">
        <f t="shared" si="225"/>
        <v>44.4</v>
      </c>
      <c r="J395" s="21">
        <f t="shared" si="225"/>
        <v>230.9</v>
      </c>
      <c r="K395" s="27"/>
      <c r="L395" s="21">
        <v>17.89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:J405" si="226">SUM(G396:G404)</f>
        <v>0</v>
      </c>
      <c r="H405" s="21">
        <f t="shared" si="226"/>
        <v>0</v>
      </c>
      <c r="I405" s="21">
        <f t="shared" si="226"/>
        <v>0</v>
      </c>
      <c r="J405" s="21">
        <f t="shared" si="226"/>
        <v>0</v>
      </c>
      <c r="K405" s="27"/>
      <c r="L405" s="21">
        <f t="shared" ref="L405" ca="1" si="227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0" t="s">
        <v>87</v>
      </c>
      <c r="F406" s="51" t="s">
        <v>88</v>
      </c>
      <c r="G406" s="51">
        <v>3</v>
      </c>
      <c r="H406" s="51">
        <v>6</v>
      </c>
      <c r="I406" s="51">
        <v>19.600000000000001</v>
      </c>
      <c r="J406" s="51">
        <v>144.30000000000001</v>
      </c>
      <c r="K406" s="86" t="s">
        <v>89</v>
      </c>
      <c r="L406" s="51">
        <v>6.15</v>
      </c>
    </row>
    <row r="407" spans="1:12" ht="14.4" x14ac:dyDescent="0.3">
      <c r="A407" s="25"/>
      <c r="B407" s="16"/>
      <c r="C407" s="11"/>
      <c r="D407" s="12" t="s">
        <v>31</v>
      </c>
      <c r="E407" s="50" t="s">
        <v>49</v>
      </c>
      <c r="F407" s="51" t="s">
        <v>50</v>
      </c>
      <c r="G407" s="51">
        <v>0.53</v>
      </c>
      <c r="H407" s="51">
        <v>0</v>
      </c>
      <c r="I407" s="51">
        <v>9.4700000000000006</v>
      </c>
      <c r="J407" s="51">
        <v>40</v>
      </c>
      <c r="K407" s="52" t="s">
        <v>141</v>
      </c>
      <c r="L407" s="51">
        <v>1.65</v>
      </c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:J410" si="228">SUM(G406:G409)</f>
        <v>3.5300000000000002</v>
      </c>
      <c r="H410" s="21">
        <f t="shared" si="228"/>
        <v>6</v>
      </c>
      <c r="I410" s="21">
        <f t="shared" si="228"/>
        <v>29.07</v>
      </c>
      <c r="J410" s="21">
        <f t="shared" si="228"/>
        <v>184.3</v>
      </c>
      <c r="K410" s="27"/>
      <c r="L410" s="21">
        <v>7.8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:J417" si="229">SUM(G411:G416)</f>
        <v>0</v>
      </c>
      <c r="H417" s="21">
        <f t="shared" si="229"/>
        <v>0</v>
      </c>
      <c r="I417" s="21">
        <f t="shared" si="229"/>
        <v>0</v>
      </c>
      <c r="J417" s="21">
        <f t="shared" si="229"/>
        <v>0</v>
      </c>
      <c r="K417" s="27"/>
      <c r="L417" s="21">
        <f t="shared" ref="L417" ca="1" si="23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:J424" si="231">SUM(G418:G423)</f>
        <v>0</v>
      </c>
      <c r="H424" s="21">
        <f t="shared" si="231"/>
        <v>0</v>
      </c>
      <c r="I424" s="21">
        <f t="shared" si="231"/>
        <v>0</v>
      </c>
      <c r="J424" s="21">
        <f t="shared" si="231"/>
        <v>0</v>
      </c>
      <c r="K424" s="27"/>
      <c r="L424" s="21">
        <f t="shared" ref="L424" ca="1" si="232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7" t="s">
        <v>4</v>
      </c>
      <c r="D425" s="88"/>
      <c r="E425" s="33"/>
      <c r="F425" s="34">
        <f>F391+F395+F405+F410+F417+F424</f>
        <v>962</v>
      </c>
      <c r="G425" s="34">
        <f t="shared" ref="G425:J425" si="233">G391+G395+G405+G410+G417+G424</f>
        <v>24.236000000000001</v>
      </c>
      <c r="H425" s="34">
        <f t="shared" si="233"/>
        <v>24.544</v>
      </c>
      <c r="I425" s="34">
        <f t="shared" si="233"/>
        <v>149.51</v>
      </c>
      <c r="J425" s="34">
        <f t="shared" si="233"/>
        <v>961.02</v>
      </c>
      <c r="K425" s="35"/>
      <c r="L425" s="34">
        <v>102.07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29</v>
      </c>
      <c r="E426" s="60" t="s">
        <v>108</v>
      </c>
      <c r="F426" s="48" t="s">
        <v>113</v>
      </c>
      <c r="G426" s="48">
        <v>9</v>
      </c>
      <c r="H426" s="48">
        <v>10.199999999999999</v>
      </c>
      <c r="I426" s="48">
        <v>18.149999999999999</v>
      </c>
      <c r="J426" s="48">
        <v>213</v>
      </c>
      <c r="K426" s="49" t="s">
        <v>110</v>
      </c>
      <c r="L426" s="48">
        <v>49.9</v>
      </c>
    </row>
    <row r="427" spans="1:12" ht="14.4" x14ac:dyDescent="0.3">
      <c r="A427" s="25"/>
      <c r="B427" s="16"/>
      <c r="C427" s="11"/>
      <c r="D427" s="7" t="s">
        <v>22</v>
      </c>
      <c r="E427" s="63" t="s">
        <v>109</v>
      </c>
      <c r="F427" s="51" t="s">
        <v>114</v>
      </c>
      <c r="G427" s="51">
        <v>8.4000000000000005E-2</v>
      </c>
      <c r="H427" s="51">
        <v>1.2E-2</v>
      </c>
      <c r="I427" s="51">
        <v>15.185</v>
      </c>
      <c r="J427" s="51">
        <v>62</v>
      </c>
      <c r="K427" s="52" t="s">
        <v>111</v>
      </c>
      <c r="L427" s="51">
        <v>3.09</v>
      </c>
    </row>
    <row r="428" spans="1:12" ht="14.4" x14ac:dyDescent="0.3">
      <c r="A428" s="25"/>
      <c r="B428" s="16"/>
      <c r="C428" s="11"/>
      <c r="D428" s="7" t="s">
        <v>32</v>
      </c>
      <c r="E428" s="50" t="s">
        <v>52</v>
      </c>
      <c r="F428" s="51">
        <v>20</v>
      </c>
      <c r="G428" s="51">
        <v>2.2799999999999998</v>
      </c>
      <c r="H428" s="51">
        <v>0.24</v>
      </c>
      <c r="I428" s="51">
        <v>14.76</v>
      </c>
      <c r="J428" s="51">
        <v>71</v>
      </c>
      <c r="K428" s="52"/>
      <c r="L428" s="51">
        <v>1.1000000000000001</v>
      </c>
    </row>
    <row r="429" spans="1:12" ht="14.4" x14ac:dyDescent="0.3">
      <c r="A429" s="25"/>
      <c r="B429" s="16"/>
      <c r="C429" s="11"/>
      <c r="D429" s="7" t="s">
        <v>33</v>
      </c>
      <c r="E429" s="50" t="s">
        <v>53</v>
      </c>
      <c r="F429" s="51">
        <v>30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1.41</v>
      </c>
    </row>
    <row r="430" spans="1:12" ht="14.4" x14ac:dyDescent="0.3">
      <c r="A430" s="25"/>
      <c r="B430" s="16"/>
      <c r="C430" s="11"/>
      <c r="D430" s="7" t="s">
        <v>30</v>
      </c>
      <c r="E430" s="59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12" t="s">
        <v>24</v>
      </c>
      <c r="E431" s="59" t="s">
        <v>92</v>
      </c>
      <c r="F431" s="84">
        <v>108</v>
      </c>
      <c r="G431" s="51">
        <v>1.6</v>
      </c>
      <c r="H431" s="51">
        <v>0.5</v>
      </c>
      <c r="I431" s="51">
        <v>22.7</v>
      </c>
      <c r="J431" s="51">
        <v>104</v>
      </c>
      <c r="K431" s="52"/>
      <c r="L431" s="51">
        <v>27</v>
      </c>
    </row>
    <row r="432" spans="1:12" ht="14.4" x14ac:dyDescent="0.3">
      <c r="A432" s="25"/>
      <c r="B432" s="16"/>
      <c r="C432" s="11"/>
      <c r="D432" s="7" t="s">
        <v>27</v>
      </c>
      <c r="E432" s="59" t="s">
        <v>93</v>
      </c>
      <c r="F432" s="51">
        <v>60</v>
      </c>
      <c r="G432" s="51">
        <v>3.5</v>
      </c>
      <c r="H432" s="51">
        <v>6.11</v>
      </c>
      <c r="I432" s="51">
        <v>9.9</v>
      </c>
      <c r="J432" s="51">
        <v>124</v>
      </c>
      <c r="K432" s="52" t="s">
        <v>96</v>
      </c>
      <c r="L432" s="51">
        <v>6.41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f>SUM(F426:F432)</f>
        <v>218</v>
      </c>
      <c r="G433" s="21">
        <f t="shared" ref="G433:J433" si="234">SUM(G426:G432)</f>
        <v>17.463999999999999</v>
      </c>
      <c r="H433" s="21">
        <f t="shared" si="234"/>
        <v>17.262</v>
      </c>
      <c r="I433" s="21">
        <f t="shared" si="234"/>
        <v>89.695000000000007</v>
      </c>
      <c r="J433" s="21">
        <f t="shared" si="234"/>
        <v>618</v>
      </c>
      <c r="K433" s="27"/>
      <c r="L433" s="21">
        <f t="shared" si="224"/>
        <v>88.91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64" t="s">
        <v>142</v>
      </c>
      <c r="F434" s="51">
        <v>150</v>
      </c>
      <c r="G434" s="51">
        <v>3.9</v>
      </c>
      <c r="H434" s="51">
        <v>5.8</v>
      </c>
      <c r="I434" s="51">
        <v>31.4</v>
      </c>
      <c r="J434" s="51">
        <v>193.9</v>
      </c>
      <c r="K434" s="52" t="s">
        <v>45</v>
      </c>
      <c r="L434" s="51">
        <v>12.25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 t="s">
        <v>50</v>
      </c>
      <c r="G435" s="51">
        <v>0.53</v>
      </c>
      <c r="H435" s="51">
        <v>0</v>
      </c>
      <c r="I435" s="51">
        <v>9.4700000000000006</v>
      </c>
      <c r="J435" s="51">
        <v>40</v>
      </c>
      <c r="K435" s="52" t="s">
        <v>126</v>
      </c>
      <c r="L435" s="51">
        <v>1.65</v>
      </c>
    </row>
    <row r="436" spans="1:12" ht="14.4" x14ac:dyDescent="0.3">
      <c r="A436" s="25"/>
      <c r="B436" s="16"/>
      <c r="C436" s="11"/>
      <c r="D436" s="7" t="s">
        <v>23</v>
      </c>
      <c r="E436" s="60" t="s">
        <v>52</v>
      </c>
      <c r="F436" s="51">
        <v>40</v>
      </c>
      <c r="G436" s="51">
        <v>3.04</v>
      </c>
      <c r="H436" s="51">
        <v>0.32</v>
      </c>
      <c r="I436" s="51">
        <v>19.600000000000001</v>
      </c>
      <c r="J436" s="51">
        <v>94.6</v>
      </c>
      <c r="K436" s="52"/>
      <c r="L436" s="51">
        <v>2.2000000000000002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190</v>
      </c>
      <c r="G437" s="21">
        <f t="shared" ref="G437:J437" si="235">SUM(G434:G436)</f>
        <v>7.47</v>
      </c>
      <c r="H437" s="21">
        <f t="shared" si="235"/>
        <v>6.12</v>
      </c>
      <c r="I437" s="21">
        <f t="shared" si="235"/>
        <v>60.47</v>
      </c>
      <c r="J437" s="21">
        <f t="shared" si="235"/>
        <v>328.5</v>
      </c>
      <c r="K437" s="27"/>
      <c r="L437" s="21">
        <v>16.100000000000001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:J447" si="236">SUM(G438:G446)</f>
        <v>0</v>
      </c>
      <c r="H447" s="21">
        <f t="shared" si="236"/>
        <v>0</v>
      </c>
      <c r="I447" s="21">
        <f t="shared" si="236"/>
        <v>0</v>
      </c>
      <c r="J447" s="21">
        <f t="shared" si="236"/>
        <v>0</v>
      </c>
      <c r="K447" s="27"/>
      <c r="L447" s="21">
        <f t="shared" ref="L447" ca="1" si="237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64" t="s">
        <v>131</v>
      </c>
      <c r="F448" s="51">
        <v>40</v>
      </c>
      <c r="G448" s="51">
        <v>2.9</v>
      </c>
      <c r="H448" s="51">
        <v>3.7</v>
      </c>
      <c r="I448" s="51">
        <v>28.8</v>
      </c>
      <c r="J448" s="51">
        <v>161.69999999999999</v>
      </c>
      <c r="K448" s="52">
        <v>2008</v>
      </c>
      <c r="L448" s="51">
        <v>3.6</v>
      </c>
    </row>
    <row r="449" spans="1:12" ht="14.4" x14ac:dyDescent="0.3">
      <c r="A449" s="25"/>
      <c r="B449" s="16"/>
      <c r="C449" s="11"/>
      <c r="D449" s="12" t="s">
        <v>31</v>
      </c>
      <c r="E449" s="50" t="s">
        <v>49</v>
      </c>
      <c r="F449" s="51" t="s">
        <v>50</v>
      </c>
      <c r="G449" s="51">
        <v>0.53</v>
      </c>
      <c r="H449" s="51">
        <v>0</v>
      </c>
      <c r="I449" s="51">
        <v>9.4700000000000006</v>
      </c>
      <c r="J449" s="51">
        <v>40</v>
      </c>
      <c r="K449" s="52" t="s">
        <v>126</v>
      </c>
      <c r="L449" s="51">
        <v>1.65</v>
      </c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40</v>
      </c>
      <c r="G452" s="21">
        <f t="shared" ref="G452:J452" si="238">SUM(G448:G451)</f>
        <v>3.4299999999999997</v>
      </c>
      <c r="H452" s="21">
        <f t="shared" si="238"/>
        <v>3.7</v>
      </c>
      <c r="I452" s="21">
        <f t="shared" si="238"/>
        <v>38.270000000000003</v>
      </c>
      <c r="J452" s="21">
        <f t="shared" si="238"/>
        <v>201.7</v>
      </c>
      <c r="K452" s="27"/>
      <c r="L452" s="21">
        <v>5.25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:J459" si="239">SUM(G453:G458)</f>
        <v>0</v>
      </c>
      <c r="H459" s="21">
        <f t="shared" si="239"/>
        <v>0</v>
      </c>
      <c r="I459" s="21">
        <f t="shared" si="239"/>
        <v>0</v>
      </c>
      <c r="J459" s="21">
        <f t="shared" si="239"/>
        <v>0</v>
      </c>
      <c r="K459" s="27"/>
      <c r="L459" s="21">
        <f t="shared" ref="L459" ca="1" si="240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:J466" si="241">SUM(G460:G465)</f>
        <v>0</v>
      </c>
      <c r="H466" s="21">
        <f t="shared" si="241"/>
        <v>0</v>
      </c>
      <c r="I466" s="21">
        <f t="shared" si="241"/>
        <v>0</v>
      </c>
      <c r="J466" s="21">
        <f t="shared" si="241"/>
        <v>0</v>
      </c>
      <c r="K466" s="27"/>
      <c r="L466" s="21">
        <f t="shared" ref="L466" ca="1" si="24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7" t="s">
        <v>4</v>
      </c>
      <c r="D467" s="88"/>
      <c r="E467" s="33"/>
      <c r="F467" s="34">
        <f>F433+F437+F447+F452+F459+F466</f>
        <v>448</v>
      </c>
      <c r="G467" s="34">
        <f t="shared" ref="G467:J467" si="243">G433+G437+G447+G452+G459+G466</f>
        <v>28.363999999999997</v>
      </c>
      <c r="H467" s="34">
        <f t="shared" si="243"/>
        <v>27.082000000000001</v>
      </c>
      <c r="I467" s="34">
        <f t="shared" si="243"/>
        <v>188.43500000000003</v>
      </c>
      <c r="J467" s="34">
        <f t="shared" si="243"/>
        <v>1148.2</v>
      </c>
      <c r="K467" s="35"/>
      <c r="L467" s="34">
        <v>110.26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29</v>
      </c>
      <c r="E468" s="60" t="s">
        <v>143</v>
      </c>
      <c r="F468" s="48" t="s">
        <v>80</v>
      </c>
      <c r="G468" s="48">
        <v>11.65</v>
      </c>
      <c r="H468" s="48">
        <v>10.75</v>
      </c>
      <c r="I468" s="48">
        <v>11.6</v>
      </c>
      <c r="J468" s="48">
        <v>164</v>
      </c>
      <c r="K468" s="49" t="s">
        <v>144</v>
      </c>
      <c r="L468" s="48">
        <v>23.94</v>
      </c>
    </row>
    <row r="469" spans="1:12" ht="14.4" x14ac:dyDescent="0.3">
      <c r="A469" s="25"/>
      <c r="B469" s="16"/>
      <c r="C469" s="11"/>
      <c r="D469" s="7" t="s">
        <v>22</v>
      </c>
      <c r="E469" s="63" t="s">
        <v>145</v>
      </c>
      <c r="F469" s="51">
        <v>200</v>
      </c>
      <c r="G469" s="51">
        <v>1.52</v>
      </c>
      <c r="H469" s="51">
        <v>1.35</v>
      </c>
      <c r="I469" s="51">
        <v>15.9</v>
      </c>
      <c r="J469" s="51">
        <v>81</v>
      </c>
      <c r="K469" s="52" t="s">
        <v>146</v>
      </c>
      <c r="L469" s="51">
        <v>5.63</v>
      </c>
    </row>
    <row r="470" spans="1:12" ht="14.4" x14ac:dyDescent="0.3">
      <c r="A470" s="25"/>
      <c r="B470" s="16"/>
      <c r="C470" s="11"/>
      <c r="D470" s="7" t="s">
        <v>32</v>
      </c>
      <c r="E470" s="50" t="s">
        <v>52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1.1000000000000001</v>
      </c>
    </row>
    <row r="471" spans="1:12" ht="14.4" x14ac:dyDescent="0.3">
      <c r="A471" s="25"/>
      <c r="B471" s="16"/>
      <c r="C471" s="11"/>
      <c r="D471" s="7" t="s">
        <v>33</v>
      </c>
      <c r="E471" s="50" t="s">
        <v>53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0.94</v>
      </c>
    </row>
    <row r="472" spans="1:12" ht="14.4" x14ac:dyDescent="0.3">
      <c r="A472" s="25"/>
      <c r="B472" s="16"/>
      <c r="C472" s="11"/>
      <c r="D472" s="7" t="s">
        <v>30</v>
      </c>
      <c r="E472" s="59" t="s">
        <v>58</v>
      </c>
      <c r="F472" s="51">
        <v>150</v>
      </c>
      <c r="G472" s="51">
        <v>6.6619999999999999</v>
      </c>
      <c r="H472" s="51">
        <v>9.0239999999999991</v>
      </c>
      <c r="I472" s="51">
        <v>34</v>
      </c>
      <c r="J472" s="51">
        <v>170</v>
      </c>
      <c r="K472" s="52" t="s">
        <v>59</v>
      </c>
      <c r="L472" s="51">
        <v>7.57</v>
      </c>
    </row>
    <row r="473" spans="1:12" ht="14.4" x14ac:dyDescent="0.3">
      <c r="A473" s="25"/>
      <c r="B473" s="16"/>
      <c r="C473" s="11"/>
      <c r="D473" s="12" t="s">
        <v>24</v>
      </c>
      <c r="E473" s="59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9" t="s">
        <v>79</v>
      </c>
      <c r="F474" s="51">
        <v>60</v>
      </c>
      <c r="G474" s="51">
        <v>0.85499999999999998</v>
      </c>
      <c r="H474" s="51">
        <v>3.653</v>
      </c>
      <c r="I474" s="51">
        <v>11.58</v>
      </c>
      <c r="J474" s="51">
        <v>56</v>
      </c>
      <c r="K474" s="52" t="s">
        <v>85</v>
      </c>
      <c r="L474" s="51">
        <v>2.66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f>SUM(F468:F474)</f>
        <v>450</v>
      </c>
      <c r="G475" s="21">
        <f t="shared" ref="G475:J475" si="244">SUM(G468:G474)</f>
        <v>23.207000000000001</v>
      </c>
      <c r="H475" s="21">
        <f t="shared" si="244"/>
        <v>25.136999999999997</v>
      </c>
      <c r="I475" s="21">
        <f t="shared" si="244"/>
        <v>91.88</v>
      </c>
      <c r="J475" s="21">
        <f t="shared" si="244"/>
        <v>562.31999999999994</v>
      </c>
      <c r="K475" s="27"/>
      <c r="L475" s="21">
        <f t="shared" ref="L475:L517" si="245">SUM(L468:L474)</f>
        <v>41.84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64" t="s">
        <v>119</v>
      </c>
      <c r="F476" s="51">
        <v>150</v>
      </c>
      <c r="G476" s="51">
        <v>5.0999999999999996</v>
      </c>
      <c r="H476" s="51">
        <v>6</v>
      </c>
      <c r="I476" s="51">
        <v>27.5</v>
      </c>
      <c r="J476" s="51">
        <v>184</v>
      </c>
      <c r="K476" s="52" t="s">
        <v>121</v>
      </c>
      <c r="L476" s="51">
        <v>9.76</v>
      </c>
    </row>
    <row r="477" spans="1:12" ht="14.4" x14ac:dyDescent="0.3">
      <c r="A477" s="25"/>
      <c r="B477" s="16"/>
      <c r="C477" s="11"/>
      <c r="D477" s="7" t="s">
        <v>22</v>
      </c>
      <c r="E477" s="50" t="s">
        <v>49</v>
      </c>
      <c r="F477" s="51" t="s">
        <v>50</v>
      </c>
      <c r="G477" s="51">
        <v>0.53</v>
      </c>
      <c r="H477" s="51">
        <v>0</v>
      </c>
      <c r="I477" s="51">
        <v>9.4700000000000006</v>
      </c>
      <c r="J477" s="51">
        <v>40</v>
      </c>
      <c r="K477" s="52" t="s">
        <v>126</v>
      </c>
      <c r="L477" s="51">
        <v>1.65</v>
      </c>
    </row>
    <row r="478" spans="1:12" ht="14.4" x14ac:dyDescent="0.3">
      <c r="A478" s="25"/>
      <c r="B478" s="16"/>
      <c r="C478" s="11"/>
      <c r="D478" s="7" t="s">
        <v>23</v>
      </c>
      <c r="E478" s="60" t="s">
        <v>52</v>
      </c>
      <c r="F478" s="51">
        <v>40</v>
      </c>
      <c r="G478" s="51">
        <v>3.04</v>
      </c>
      <c r="H478" s="51">
        <v>0.32</v>
      </c>
      <c r="I478" s="51">
        <v>19.600000000000001</v>
      </c>
      <c r="J478" s="51">
        <v>94.6</v>
      </c>
      <c r="K478" s="52"/>
      <c r="L478" s="51">
        <v>2.2000000000000002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190</v>
      </c>
      <c r="G479" s="21">
        <f t="shared" ref="G479:J479" si="246">SUM(G476:G478)</f>
        <v>8.67</v>
      </c>
      <c r="H479" s="21">
        <f t="shared" si="246"/>
        <v>6.32</v>
      </c>
      <c r="I479" s="21">
        <f t="shared" si="246"/>
        <v>56.57</v>
      </c>
      <c r="J479" s="21">
        <f t="shared" si="246"/>
        <v>318.60000000000002</v>
      </c>
      <c r="K479" s="27"/>
      <c r="L479" s="21">
        <v>13.61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:J489" si="247">SUM(G480:G488)</f>
        <v>0</v>
      </c>
      <c r="H489" s="21">
        <f t="shared" si="247"/>
        <v>0</v>
      </c>
      <c r="I489" s="21">
        <f t="shared" si="247"/>
        <v>0</v>
      </c>
      <c r="J489" s="21">
        <f t="shared" si="247"/>
        <v>0</v>
      </c>
      <c r="K489" s="27"/>
      <c r="L489" s="21">
        <f t="shared" ref="L489" ca="1" si="248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64" t="s">
        <v>103</v>
      </c>
      <c r="F490" s="51">
        <v>40</v>
      </c>
      <c r="G490" s="51">
        <v>2.4</v>
      </c>
      <c r="H490" s="51">
        <v>1.9</v>
      </c>
      <c r="I490" s="51">
        <v>30</v>
      </c>
      <c r="J490" s="51">
        <v>146.4</v>
      </c>
      <c r="K490" s="52">
        <v>2008</v>
      </c>
      <c r="L490" s="51">
        <v>4</v>
      </c>
    </row>
    <row r="491" spans="1:12" ht="14.4" x14ac:dyDescent="0.3">
      <c r="A491" s="25"/>
      <c r="B491" s="16"/>
      <c r="C491" s="11"/>
      <c r="D491" s="12" t="s">
        <v>31</v>
      </c>
      <c r="E491" s="50" t="s">
        <v>56</v>
      </c>
      <c r="F491" s="51">
        <v>200</v>
      </c>
      <c r="G491" s="51">
        <v>0</v>
      </c>
      <c r="H491" s="51">
        <v>0</v>
      </c>
      <c r="I491" s="51">
        <v>14.6</v>
      </c>
      <c r="J491" s="51">
        <v>58.1</v>
      </c>
      <c r="K491" s="52" t="s">
        <v>57</v>
      </c>
      <c r="L491" s="51">
        <v>4.25</v>
      </c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240</v>
      </c>
      <c r="G494" s="21">
        <f t="shared" ref="G494:J494" si="249">SUM(G490:G493)</f>
        <v>2.4</v>
      </c>
      <c r="H494" s="21">
        <f t="shared" si="249"/>
        <v>1.9</v>
      </c>
      <c r="I494" s="21">
        <f t="shared" si="249"/>
        <v>44.6</v>
      </c>
      <c r="J494" s="21">
        <f t="shared" si="249"/>
        <v>204.5</v>
      </c>
      <c r="K494" s="27"/>
      <c r="L494" s="21">
        <v>8.25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:J501" si="250">SUM(G495:G500)</f>
        <v>0</v>
      </c>
      <c r="H501" s="21">
        <f t="shared" si="250"/>
        <v>0</v>
      </c>
      <c r="I501" s="21">
        <f t="shared" si="250"/>
        <v>0</v>
      </c>
      <c r="J501" s="21">
        <f t="shared" si="250"/>
        <v>0</v>
      </c>
      <c r="K501" s="27"/>
      <c r="L501" s="21">
        <f t="shared" ref="L501" ca="1" si="251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:J508" si="252">SUM(G502:G507)</f>
        <v>0</v>
      </c>
      <c r="H508" s="21">
        <f t="shared" si="252"/>
        <v>0</v>
      </c>
      <c r="I508" s="21">
        <f t="shared" si="252"/>
        <v>0</v>
      </c>
      <c r="J508" s="21">
        <f t="shared" si="252"/>
        <v>0</v>
      </c>
      <c r="K508" s="27"/>
      <c r="L508" s="21">
        <f t="shared" ref="L508" ca="1" si="253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7" t="s">
        <v>4</v>
      </c>
      <c r="D509" s="88"/>
      <c r="E509" s="33"/>
      <c r="F509" s="34">
        <f>F475+F479+F489+F494+F501+F508</f>
        <v>880</v>
      </c>
      <c r="G509" s="34">
        <f t="shared" ref="G509:J509" si="254">G475+G479+G489+G494+G501+G508</f>
        <v>34.277000000000001</v>
      </c>
      <c r="H509" s="34">
        <f t="shared" si="254"/>
        <v>33.356999999999999</v>
      </c>
      <c r="I509" s="34">
        <f t="shared" si="254"/>
        <v>193.04999999999998</v>
      </c>
      <c r="J509" s="34">
        <f t="shared" si="254"/>
        <v>1085.42</v>
      </c>
      <c r="K509" s="35"/>
      <c r="L509" s="34">
        <v>63.7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29</v>
      </c>
      <c r="E510" s="60" t="s">
        <v>147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99</v>
      </c>
      <c r="L510" s="48">
        <v>38.24</v>
      </c>
    </row>
    <row r="511" spans="1:12" ht="14.4" x14ac:dyDescent="0.3">
      <c r="A511" s="25"/>
      <c r="B511" s="16"/>
      <c r="C511" s="11"/>
      <c r="D511" s="7" t="s">
        <v>22</v>
      </c>
      <c r="E511" s="50" t="s">
        <v>49</v>
      </c>
      <c r="F511" s="51" t="s">
        <v>50</v>
      </c>
      <c r="G511" s="51">
        <v>0.53</v>
      </c>
      <c r="H511" s="51">
        <v>0</v>
      </c>
      <c r="I511" s="51">
        <v>9.4700000000000006</v>
      </c>
      <c r="J511" s="51">
        <v>40</v>
      </c>
      <c r="K511" s="52" t="s">
        <v>126</v>
      </c>
      <c r="L511" s="51">
        <v>1.65</v>
      </c>
    </row>
    <row r="512" spans="1:12" ht="14.4" x14ac:dyDescent="0.3">
      <c r="A512" s="25"/>
      <c r="B512" s="16"/>
      <c r="C512" s="11"/>
      <c r="D512" s="7" t="s">
        <v>32</v>
      </c>
      <c r="E512" s="50" t="s">
        <v>52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1.1000000000000001</v>
      </c>
    </row>
    <row r="513" spans="1:12" ht="14.4" x14ac:dyDescent="0.3">
      <c r="A513" s="25"/>
      <c r="B513" s="16"/>
      <c r="C513" s="11"/>
      <c r="D513" s="7" t="s">
        <v>33</v>
      </c>
      <c r="E513" s="50" t="s">
        <v>53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0.94</v>
      </c>
    </row>
    <row r="514" spans="1:12" ht="14.4" x14ac:dyDescent="0.3">
      <c r="A514" s="25"/>
      <c r="B514" s="16"/>
      <c r="C514" s="11"/>
      <c r="D514" s="7" t="s">
        <v>30</v>
      </c>
      <c r="E514" s="60" t="s">
        <v>78</v>
      </c>
      <c r="F514" s="51" t="s">
        <v>83</v>
      </c>
      <c r="G514" s="51">
        <v>5.0999999999999996</v>
      </c>
      <c r="H514" s="51">
        <v>4.468</v>
      </c>
      <c r="I514" s="51">
        <v>28.5</v>
      </c>
      <c r="J514" s="51">
        <v>187</v>
      </c>
      <c r="K514" s="52" t="s">
        <v>84</v>
      </c>
      <c r="L514" s="51">
        <v>3.12</v>
      </c>
    </row>
    <row r="515" spans="1:12" ht="14.4" x14ac:dyDescent="0.3">
      <c r="A515" s="25"/>
      <c r="B515" s="16"/>
      <c r="C515" s="11"/>
      <c r="D515" s="12" t="s">
        <v>24</v>
      </c>
      <c r="E515" s="60" t="s">
        <v>138</v>
      </c>
      <c r="F515" s="51">
        <v>60</v>
      </c>
      <c r="G515" s="51">
        <v>0.51600000000000001</v>
      </c>
      <c r="H515" s="51">
        <v>2.1320000000000001</v>
      </c>
      <c r="I515" s="51">
        <v>4.45</v>
      </c>
      <c r="J515" s="51">
        <v>50</v>
      </c>
      <c r="K515" s="52" t="s">
        <v>60</v>
      </c>
      <c r="L515" s="51">
        <v>2.73</v>
      </c>
    </row>
    <row r="516" spans="1:12" ht="14.4" x14ac:dyDescent="0.3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f>SUM(F510:F516)</f>
        <v>190</v>
      </c>
      <c r="G517" s="21">
        <f t="shared" ref="G517:J517" si="255">SUM(G510:G516)</f>
        <v>22.335999999999999</v>
      </c>
      <c r="H517" s="21">
        <f t="shared" si="255"/>
        <v>20.631</v>
      </c>
      <c r="I517" s="21">
        <f t="shared" si="255"/>
        <v>69.92</v>
      </c>
      <c r="J517" s="21">
        <f t="shared" si="255"/>
        <v>577.92000000000007</v>
      </c>
      <c r="K517" s="27"/>
      <c r="L517" s="21">
        <f t="shared" si="245"/>
        <v>47.779999999999994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64" t="s">
        <v>148</v>
      </c>
      <c r="F518" s="51">
        <v>250</v>
      </c>
      <c r="G518" s="51">
        <v>7.8</v>
      </c>
      <c r="H518" s="51">
        <v>2.2999999999999998</v>
      </c>
      <c r="I518" s="51">
        <v>18.5</v>
      </c>
      <c r="J518" s="51">
        <v>126.9</v>
      </c>
      <c r="K518" s="52" t="s">
        <v>149</v>
      </c>
      <c r="L518" s="51">
        <v>10.95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 t="s">
        <v>50</v>
      </c>
      <c r="G519" s="51">
        <v>0.53</v>
      </c>
      <c r="H519" s="51">
        <v>0</v>
      </c>
      <c r="I519" s="51">
        <v>9.4700000000000006</v>
      </c>
      <c r="J519" s="51">
        <v>40</v>
      </c>
      <c r="K519" s="52" t="s">
        <v>141</v>
      </c>
      <c r="L519" s="51">
        <v>1.65</v>
      </c>
    </row>
    <row r="520" spans="1:12" ht="14.4" x14ac:dyDescent="0.3">
      <c r="A520" s="25"/>
      <c r="B520" s="16"/>
      <c r="C520" s="11"/>
      <c r="D520" s="7" t="s">
        <v>23</v>
      </c>
      <c r="E520" s="60" t="s">
        <v>53</v>
      </c>
      <c r="F520" s="51">
        <v>40</v>
      </c>
      <c r="G520" s="51">
        <v>2</v>
      </c>
      <c r="H520" s="51">
        <v>0.4</v>
      </c>
      <c r="I520" s="51">
        <v>18</v>
      </c>
      <c r="J520" s="51">
        <v>88</v>
      </c>
      <c r="K520" s="52"/>
      <c r="L520" s="51">
        <v>1.88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290</v>
      </c>
      <c r="G521" s="21">
        <f t="shared" ref="G521:J521" si="256">SUM(G518:G520)</f>
        <v>10.33</v>
      </c>
      <c r="H521" s="21">
        <f t="shared" si="256"/>
        <v>2.6999999999999997</v>
      </c>
      <c r="I521" s="21">
        <f t="shared" si="256"/>
        <v>45.97</v>
      </c>
      <c r="J521" s="21">
        <f t="shared" si="256"/>
        <v>254.9</v>
      </c>
      <c r="K521" s="27"/>
      <c r="L521" s="21">
        <v>14.48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:J531" si="257">SUM(G522:G530)</f>
        <v>0</v>
      </c>
      <c r="H531" s="21">
        <f t="shared" si="257"/>
        <v>0</v>
      </c>
      <c r="I531" s="21">
        <f t="shared" si="257"/>
        <v>0</v>
      </c>
      <c r="J531" s="21">
        <f t="shared" si="257"/>
        <v>0</v>
      </c>
      <c r="K531" s="27"/>
      <c r="L531" s="21">
        <f t="shared" ref="L531" ca="1" si="258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:J536" si="259">SUM(G532:G535)</f>
        <v>0</v>
      </c>
      <c r="H536" s="21">
        <f t="shared" si="259"/>
        <v>0</v>
      </c>
      <c r="I536" s="21">
        <f t="shared" si="259"/>
        <v>0</v>
      </c>
      <c r="J536" s="21">
        <f t="shared" si="259"/>
        <v>0</v>
      </c>
      <c r="K536" s="27"/>
      <c r="L536" s="21">
        <f t="shared" ref="L536" ca="1" si="260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:J543" si="261">SUM(G537:G542)</f>
        <v>0</v>
      </c>
      <c r="H543" s="21">
        <f t="shared" si="261"/>
        <v>0</v>
      </c>
      <c r="I543" s="21">
        <f t="shared" si="261"/>
        <v>0</v>
      </c>
      <c r="J543" s="21">
        <f t="shared" si="261"/>
        <v>0</v>
      </c>
      <c r="K543" s="27"/>
      <c r="L543" s="21">
        <f t="shared" ref="L543" ca="1" si="262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:J550" si="263">SUM(G544:G549)</f>
        <v>0</v>
      </c>
      <c r="H550" s="21">
        <f t="shared" si="263"/>
        <v>0</v>
      </c>
      <c r="I550" s="21">
        <f t="shared" si="263"/>
        <v>0</v>
      </c>
      <c r="J550" s="21">
        <f t="shared" si="263"/>
        <v>0</v>
      </c>
      <c r="K550" s="27"/>
      <c r="L550" s="21">
        <f t="shared" ref="L550" ca="1" si="264">SUM(L544:L552)</f>
        <v>0</v>
      </c>
    </row>
    <row r="551" spans="1:12" ht="15.75" customHeight="1" thickBot="1" x14ac:dyDescent="0.3">
      <c r="A551" s="31">
        <f>A510</f>
        <v>2</v>
      </c>
      <c r="B551" s="32">
        <f>B510</f>
        <v>6</v>
      </c>
      <c r="C551" s="87" t="s">
        <v>4</v>
      </c>
      <c r="D551" s="88"/>
      <c r="E551" s="33"/>
      <c r="F551" s="34">
        <f>F517+F521+F531+F536+F543+F550</f>
        <v>480</v>
      </c>
      <c r="G551" s="34">
        <f t="shared" ref="G551:J551" si="265">G517+G521+G531+G536+G543+G550</f>
        <v>32.665999999999997</v>
      </c>
      <c r="H551" s="34">
        <f t="shared" si="265"/>
        <v>23.331</v>
      </c>
      <c r="I551" s="34">
        <f t="shared" si="265"/>
        <v>115.89</v>
      </c>
      <c r="J551" s="34">
        <f t="shared" si="265"/>
        <v>832.82</v>
      </c>
      <c r="K551" s="35"/>
      <c r="L551" s="34">
        <v>62.26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:J559" si="266">SUM(G552:G558)</f>
        <v>0</v>
      </c>
      <c r="H559" s="21">
        <f t="shared" si="266"/>
        <v>0</v>
      </c>
      <c r="I559" s="21">
        <f t="shared" si="266"/>
        <v>0</v>
      </c>
      <c r="J559" s="21">
        <f t="shared" si="266"/>
        <v>0</v>
      </c>
      <c r="K559" s="27"/>
      <c r="L559" s="21">
        <f t="shared" ref="L559" si="267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:J563" si="268">SUM(G560:G562)</f>
        <v>0</v>
      </c>
      <c r="H563" s="21">
        <f t="shared" si="268"/>
        <v>0</v>
      </c>
      <c r="I563" s="21">
        <f t="shared" si="268"/>
        <v>0</v>
      </c>
      <c r="J563" s="21">
        <f t="shared" si="268"/>
        <v>0</v>
      </c>
      <c r="K563" s="27"/>
      <c r="L563" s="21">
        <f t="shared" ref="L563" ca="1" si="269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:J573" si="270">SUM(G564:G572)</f>
        <v>0</v>
      </c>
      <c r="H573" s="21">
        <f t="shared" si="270"/>
        <v>0</v>
      </c>
      <c r="I573" s="21">
        <f t="shared" si="270"/>
        <v>0</v>
      </c>
      <c r="J573" s="21">
        <f t="shared" si="270"/>
        <v>0</v>
      </c>
      <c r="K573" s="27"/>
      <c r="L573" s="21">
        <f t="shared" ref="L573" ca="1" si="27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:J578" si="272">SUM(G574:G577)</f>
        <v>0</v>
      </c>
      <c r="H578" s="21">
        <f t="shared" si="272"/>
        <v>0</v>
      </c>
      <c r="I578" s="21">
        <f t="shared" si="272"/>
        <v>0</v>
      </c>
      <c r="J578" s="21">
        <f t="shared" si="272"/>
        <v>0</v>
      </c>
      <c r="K578" s="27"/>
      <c r="L578" s="21">
        <f t="shared" ref="L578" ca="1" si="273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:J585" si="274">SUM(G579:G584)</f>
        <v>0</v>
      </c>
      <c r="H585" s="21">
        <f t="shared" si="274"/>
        <v>0</v>
      </c>
      <c r="I585" s="21">
        <f t="shared" si="274"/>
        <v>0</v>
      </c>
      <c r="J585" s="21">
        <f t="shared" si="274"/>
        <v>0</v>
      </c>
      <c r="K585" s="27"/>
      <c r="L585" s="21">
        <f t="shared" ref="L585" ca="1" si="27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:J592" si="276">SUM(G586:G591)</f>
        <v>0</v>
      </c>
      <c r="H592" s="21">
        <f t="shared" si="276"/>
        <v>0</v>
      </c>
      <c r="I592" s="21">
        <f t="shared" si="276"/>
        <v>0</v>
      </c>
      <c r="J592" s="21">
        <f t="shared" si="276"/>
        <v>0</v>
      </c>
      <c r="K592" s="27"/>
      <c r="L592" s="21">
        <f t="shared" ref="L592" ca="1" si="277">SUM(L586:L594)</f>
        <v>0</v>
      </c>
    </row>
    <row r="593" spans="1:12" ht="15" thickBot="1" x14ac:dyDescent="0.3">
      <c r="A593" s="37">
        <f>A552</f>
        <v>2</v>
      </c>
      <c r="B593" s="38">
        <f>B552</f>
        <v>7</v>
      </c>
      <c r="C593" s="93" t="s">
        <v>4</v>
      </c>
      <c r="D593" s="94"/>
      <c r="E593" s="39"/>
      <c r="F593" s="40">
        <f>F559+F563+F573+F578+F585+F592</f>
        <v>0</v>
      </c>
      <c r="G593" s="40">
        <f t="shared" ref="G593" si="278">G559+G563+G573+G578+G585+G592</f>
        <v>0</v>
      </c>
      <c r="H593" s="40">
        <f t="shared" ref="H593" si="279">H559+H563+H573+H578+H585+H592</f>
        <v>0</v>
      </c>
      <c r="I593" s="40">
        <f t="shared" ref="I593" si="280">I559+I563+I573+I578+I585+I592</f>
        <v>0</v>
      </c>
      <c r="J593" s="40">
        <f t="shared" ref="J593" si="281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95" t="s">
        <v>5</v>
      </c>
      <c r="D594" s="95"/>
      <c r="E594" s="9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680.66666666666663</v>
      </c>
      <c r="G594" s="42">
        <f t="shared" ref="G594:J594" si="282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29.958916666666664</v>
      </c>
      <c r="H594" s="42">
        <f t="shared" si="282"/>
        <v>27.689833333333336</v>
      </c>
      <c r="I594" s="42">
        <f t="shared" si="282"/>
        <v>174.13891666666666</v>
      </c>
      <c r="J594" s="42">
        <f t="shared" si="282"/>
        <v>1093.4791666666667</v>
      </c>
      <c r="K594" s="42"/>
      <c r="L594" s="42">
        <v>968.2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18</cp:lastModifiedBy>
  <dcterms:created xsi:type="dcterms:W3CDTF">2022-05-16T14:23:56Z</dcterms:created>
  <dcterms:modified xsi:type="dcterms:W3CDTF">2023-10-18T09:28:36Z</dcterms:modified>
</cp:coreProperties>
</file>