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codeName="ЭтаКнига" defaultThemeVersion="124226"/>
  <bookViews>
    <workbookView xWindow="0" yWindow="0" windowWidth="2250" windowHeight="1185"/>
  </bookViews>
  <sheets>
    <sheet name="1-неделя" sheetId="3" r:id="rId1"/>
    <sheet name="Лист1" sheetId="6" r:id="rId2"/>
  </sheets>
  <definedNames>
    <definedName name="_xlnm.Print_Area" localSheetId="0">'1-неделя'!$A$1:$X$499</definedName>
  </definedNames>
  <calcPr calcId="144525"/>
</workbook>
</file>

<file path=xl/calcChain.xml><?xml version="1.0" encoding="utf-8"?>
<calcChain xmlns="http://schemas.openxmlformats.org/spreadsheetml/2006/main">
  <c r="V160" i="3" l="1"/>
  <c r="V163" i="3" s="1"/>
  <c r="V161" i="3"/>
  <c r="V162" i="3"/>
  <c r="V490" i="3"/>
  <c r="I260" i="3"/>
  <c r="J260" i="3"/>
  <c r="K260" i="3"/>
  <c r="L260" i="3"/>
  <c r="M260" i="3"/>
  <c r="N260" i="3"/>
  <c r="O260" i="3"/>
  <c r="P260" i="3"/>
  <c r="Q260" i="3"/>
  <c r="R260" i="3"/>
  <c r="S260" i="3"/>
  <c r="H260" i="3"/>
  <c r="I497" i="3"/>
  <c r="J497" i="3"/>
  <c r="K497" i="3"/>
  <c r="L497" i="3"/>
  <c r="M497" i="3"/>
  <c r="N497" i="3"/>
  <c r="O497" i="3"/>
  <c r="P497" i="3"/>
  <c r="Q497" i="3"/>
  <c r="R497" i="3"/>
  <c r="S497" i="3"/>
  <c r="H497" i="3"/>
  <c r="V496" i="3"/>
  <c r="I478" i="3"/>
  <c r="J478" i="3"/>
  <c r="K478" i="3"/>
  <c r="L478" i="3"/>
  <c r="M478" i="3"/>
  <c r="N478" i="3"/>
  <c r="O478" i="3"/>
  <c r="P478" i="3"/>
  <c r="Q478" i="3"/>
  <c r="R478" i="3"/>
  <c r="S478" i="3"/>
  <c r="H478" i="3"/>
  <c r="V477" i="3"/>
  <c r="I433" i="3"/>
  <c r="J433" i="3"/>
  <c r="K433" i="3"/>
  <c r="L433" i="3"/>
  <c r="M433" i="3"/>
  <c r="N433" i="3"/>
  <c r="O433" i="3"/>
  <c r="P433" i="3"/>
  <c r="Q433" i="3"/>
  <c r="R433" i="3"/>
  <c r="S433" i="3"/>
  <c r="H433" i="3"/>
  <c r="V432" i="3"/>
  <c r="I390" i="3"/>
  <c r="J390" i="3"/>
  <c r="K390" i="3"/>
  <c r="L390" i="3"/>
  <c r="M390" i="3"/>
  <c r="N390" i="3"/>
  <c r="O390" i="3"/>
  <c r="P390" i="3"/>
  <c r="Q390" i="3"/>
  <c r="R390" i="3"/>
  <c r="S390" i="3"/>
  <c r="H390" i="3"/>
  <c r="V389" i="3"/>
  <c r="I346" i="3"/>
  <c r="J346" i="3"/>
  <c r="K346" i="3"/>
  <c r="L346" i="3"/>
  <c r="M346" i="3"/>
  <c r="N346" i="3"/>
  <c r="O346" i="3"/>
  <c r="P346" i="3"/>
  <c r="Q346" i="3"/>
  <c r="R346" i="3"/>
  <c r="S346" i="3"/>
  <c r="H346" i="3"/>
  <c r="V345" i="3"/>
  <c r="I299" i="3"/>
  <c r="J299" i="3"/>
  <c r="K299" i="3"/>
  <c r="L299" i="3"/>
  <c r="M299" i="3"/>
  <c r="N299" i="3"/>
  <c r="O299" i="3"/>
  <c r="P299" i="3"/>
  <c r="Q299" i="3"/>
  <c r="R299" i="3"/>
  <c r="S299" i="3"/>
  <c r="H299" i="3"/>
  <c r="V294" i="3"/>
  <c r="V259" i="3"/>
  <c r="I230" i="3"/>
  <c r="J230" i="3"/>
  <c r="K230" i="3"/>
  <c r="L230" i="3"/>
  <c r="M230" i="3"/>
  <c r="N230" i="3"/>
  <c r="O230" i="3"/>
  <c r="P230" i="3"/>
  <c r="Q230" i="3"/>
  <c r="R230" i="3"/>
  <c r="S230" i="3"/>
  <c r="H230" i="3"/>
  <c r="V229" i="3"/>
  <c r="I183" i="3"/>
  <c r="J183" i="3"/>
  <c r="K183" i="3"/>
  <c r="L183" i="3"/>
  <c r="M183" i="3"/>
  <c r="N183" i="3"/>
  <c r="O183" i="3"/>
  <c r="P183" i="3"/>
  <c r="Q183" i="3"/>
  <c r="R183" i="3"/>
  <c r="S183" i="3"/>
  <c r="H183" i="3"/>
  <c r="V182" i="3"/>
  <c r="I139" i="3"/>
  <c r="J139" i="3"/>
  <c r="K139" i="3"/>
  <c r="L139" i="3"/>
  <c r="M139" i="3"/>
  <c r="N139" i="3"/>
  <c r="O139" i="3"/>
  <c r="P139" i="3"/>
  <c r="Q139" i="3"/>
  <c r="R139" i="3"/>
  <c r="S139" i="3"/>
  <c r="H139" i="3"/>
  <c r="V138" i="3"/>
  <c r="I100" i="3"/>
  <c r="J100" i="3"/>
  <c r="K100" i="3"/>
  <c r="L100" i="3"/>
  <c r="M100" i="3"/>
  <c r="N100" i="3"/>
  <c r="O100" i="3"/>
  <c r="P100" i="3"/>
  <c r="Q100" i="3"/>
  <c r="R100" i="3"/>
  <c r="S100" i="3"/>
  <c r="H100" i="3"/>
  <c r="V99" i="3"/>
  <c r="I50" i="3"/>
  <c r="J50" i="3"/>
  <c r="K50" i="3"/>
  <c r="L50" i="3"/>
  <c r="M50" i="3"/>
  <c r="N50" i="3"/>
  <c r="O50" i="3"/>
  <c r="P50" i="3"/>
  <c r="Q50" i="3"/>
  <c r="R50" i="3"/>
  <c r="S50" i="3"/>
  <c r="H50" i="3"/>
  <c r="I450" i="3"/>
  <c r="J450" i="3"/>
  <c r="K450" i="3"/>
  <c r="L450" i="3"/>
  <c r="M450" i="3"/>
  <c r="N450" i="3"/>
  <c r="O450" i="3"/>
  <c r="P450" i="3"/>
  <c r="Q450" i="3"/>
  <c r="R450" i="3"/>
  <c r="S450" i="3"/>
  <c r="H450" i="3"/>
  <c r="V447" i="3"/>
  <c r="V446" i="3"/>
  <c r="I278" i="3"/>
  <c r="M278" i="3"/>
  <c r="V386" i="3"/>
  <c r="V387" i="3"/>
  <c r="V79" i="3"/>
  <c r="V80" i="3"/>
  <c r="V81" i="3"/>
  <c r="V82" i="3"/>
  <c r="V83" i="3"/>
  <c r="V84" i="3"/>
  <c r="V85" i="3"/>
  <c r="V86" i="3"/>
  <c r="V87" i="3"/>
  <c r="V88" i="3"/>
  <c r="V89" i="3"/>
  <c r="V90" i="3"/>
  <c r="V91" i="3"/>
  <c r="V92" i="3"/>
  <c r="V93" i="3"/>
  <c r="V448" i="3" l="1"/>
  <c r="V34" i="3"/>
  <c r="V33" i="3"/>
  <c r="V32" i="3"/>
  <c r="V292" i="3"/>
  <c r="V291" i="3"/>
  <c r="V290" i="3"/>
  <c r="V289" i="3"/>
  <c r="V286" i="3"/>
  <c r="V285" i="3"/>
  <c r="V284" i="3"/>
  <c r="V283" i="3"/>
  <c r="V282" i="3"/>
  <c r="V281" i="3"/>
  <c r="V130" i="3"/>
  <c r="V131" i="3"/>
  <c r="V132" i="3"/>
  <c r="V129" i="3"/>
  <c r="V149" i="3"/>
  <c r="V416" i="3"/>
  <c r="V417" i="3"/>
  <c r="V415" i="3"/>
  <c r="V324" i="3"/>
  <c r="V323" i="3"/>
  <c r="V322" i="3"/>
  <c r="V321" i="3"/>
  <c r="V320" i="3"/>
  <c r="V319" i="3"/>
  <c r="V475" i="3"/>
  <c r="V474" i="3"/>
  <c r="V469" i="3"/>
  <c r="V470" i="3"/>
  <c r="V471" i="3"/>
  <c r="V468" i="3"/>
  <c r="V454" i="3"/>
  <c r="V455" i="3"/>
  <c r="V453" i="3"/>
  <c r="V411" i="3"/>
  <c r="V412" i="3"/>
  <c r="V410" i="3"/>
  <c r="V396" i="3"/>
  <c r="V397" i="3"/>
  <c r="V398" i="3"/>
  <c r="V399" i="3"/>
  <c r="V395" i="3"/>
  <c r="V367" i="3"/>
  <c r="V368" i="3"/>
  <c r="V369" i="3"/>
  <c r="V370" i="3"/>
  <c r="V366" i="3"/>
  <c r="V359" i="3"/>
  <c r="V358" i="3"/>
  <c r="V343" i="3"/>
  <c r="V342" i="3"/>
  <c r="V337" i="3"/>
  <c r="V338" i="3"/>
  <c r="V339" i="3"/>
  <c r="V336" i="3"/>
  <c r="V297" i="3"/>
  <c r="V296" i="3"/>
  <c r="V375" i="3"/>
  <c r="V374" i="3"/>
  <c r="V373" i="3"/>
  <c r="V35" i="3" l="1"/>
  <c r="V293" i="3"/>
  <c r="V298" i="3"/>
  <c r="V287" i="3"/>
  <c r="V133" i="3"/>
  <c r="V360" i="3"/>
  <c r="V418" i="3"/>
  <c r="V476" i="3"/>
  <c r="V400" i="3"/>
  <c r="V456" i="3"/>
  <c r="V472" i="3"/>
  <c r="V340" i="3"/>
  <c r="V344" i="3"/>
  <c r="V371" i="3"/>
  <c r="V413" i="3"/>
  <c r="V325" i="3"/>
  <c r="V376" i="3"/>
  <c r="V299" i="3" l="1"/>
  <c r="V430" i="3"/>
  <c r="V429" i="3"/>
  <c r="V385" i="3"/>
  <c r="V493" i="3"/>
  <c r="V494" i="3"/>
  <c r="V492" i="3"/>
  <c r="V465" i="3"/>
  <c r="V464" i="3"/>
  <c r="V463" i="3"/>
  <c r="V462" i="3"/>
  <c r="V461" i="3"/>
  <c r="V460" i="3"/>
  <c r="V459" i="3"/>
  <c r="V458" i="3"/>
  <c r="V426" i="3"/>
  <c r="V425" i="3"/>
  <c r="V424" i="3"/>
  <c r="V423" i="3"/>
  <c r="V422" i="3"/>
  <c r="V421" i="3"/>
  <c r="V420" i="3"/>
  <c r="V382" i="3"/>
  <c r="V381" i="3"/>
  <c r="V380" i="3"/>
  <c r="V379" i="3"/>
  <c r="V378" i="3"/>
  <c r="V313" i="3"/>
  <c r="V312" i="3"/>
  <c r="V270" i="3"/>
  <c r="V269" i="3"/>
  <c r="V268" i="3"/>
  <c r="V267" i="3"/>
  <c r="V266" i="3"/>
  <c r="V265" i="3"/>
  <c r="V245" i="3"/>
  <c r="V246" i="3"/>
  <c r="V247" i="3"/>
  <c r="V248" i="3"/>
  <c r="V249" i="3"/>
  <c r="V250" i="3"/>
  <c r="V251" i="3"/>
  <c r="V252" i="3"/>
  <c r="V154" i="3"/>
  <c r="V153" i="3"/>
  <c r="V78" i="3"/>
  <c r="V431" i="3" l="1"/>
  <c r="V495" i="3"/>
  <c r="V427" i="3"/>
  <c r="V388" i="3"/>
  <c r="V466" i="3"/>
  <c r="V478" i="3" s="1"/>
  <c r="V383" i="3"/>
  <c r="V271" i="3"/>
  <c r="V314" i="3"/>
  <c r="V155" i="3"/>
  <c r="V94" i="3"/>
  <c r="V390" i="3" l="1"/>
  <c r="V433" i="3"/>
  <c r="V484" i="3"/>
  <c r="V485" i="3"/>
  <c r="V486" i="3"/>
  <c r="V487" i="3"/>
  <c r="V488" i="3"/>
  <c r="V483" i="3"/>
  <c r="I363" i="3"/>
  <c r="J363" i="3"/>
  <c r="K363" i="3"/>
  <c r="L363" i="3"/>
  <c r="M363" i="3"/>
  <c r="N363" i="3"/>
  <c r="O363" i="3"/>
  <c r="P363" i="3"/>
  <c r="Q363" i="3"/>
  <c r="R363" i="3"/>
  <c r="S363" i="3"/>
  <c r="H363" i="3"/>
  <c r="H316" i="3"/>
  <c r="V333" i="3"/>
  <c r="V332" i="3"/>
  <c r="V331" i="3"/>
  <c r="I199" i="3"/>
  <c r="J199" i="3"/>
  <c r="K199" i="3"/>
  <c r="L199" i="3"/>
  <c r="M199" i="3"/>
  <c r="N199" i="3"/>
  <c r="N231" i="3" s="1"/>
  <c r="O199" i="3"/>
  <c r="P199" i="3"/>
  <c r="Q199" i="3"/>
  <c r="R199" i="3"/>
  <c r="S199" i="3"/>
  <c r="H199" i="3"/>
  <c r="V216" i="3"/>
  <c r="I157" i="3"/>
  <c r="J157" i="3"/>
  <c r="K157" i="3"/>
  <c r="L157" i="3"/>
  <c r="M157" i="3"/>
  <c r="N157" i="3"/>
  <c r="O157" i="3"/>
  <c r="P157" i="3"/>
  <c r="Q157" i="3"/>
  <c r="R157" i="3"/>
  <c r="S157" i="3"/>
  <c r="H157" i="3"/>
  <c r="V25" i="3"/>
  <c r="V107" i="3"/>
  <c r="V108" i="3"/>
  <c r="V109" i="3"/>
  <c r="V110" i="3"/>
  <c r="I117" i="3"/>
  <c r="J117" i="3"/>
  <c r="K117" i="3"/>
  <c r="L117" i="3"/>
  <c r="M117" i="3"/>
  <c r="N117" i="3"/>
  <c r="O117" i="3"/>
  <c r="P117" i="3"/>
  <c r="Q117" i="3"/>
  <c r="R117" i="3"/>
  <c r="S117" i="3"/>
  <c r="H117" i="3"/>
  <c r="I67" i="3"/>
  <c r="J67" i="3"/>
  <c r="K67" i="3"/>
  <c r="L67" i="3"/>
  <c r="M67" i="3"/>
  <c r="N67" i="3"/>
  <c r="O67" i="3"/>
  <c r="P67" i="3"/>
  <c r="Q67" i="3"/>
  <c r="R67" i="3"/>
  <c r="S67" i="3"/>
  <c r="H67" i="3"/>
  <c r="I22" i="3"/>
  <c r="J22" i="3"/>
  <c r="K22" i="3"/>
  <c r="L22" i="3"/>
  <c r="M22" i="3"/>
  <c r="N22" i="3"/>
  <c r="O22" i="3"/>
  <c r="P22" i="3"/>
  <c r="Q22" i="3"/>
  <c r="R22" i="3"/>
  <c r="S22" i="3"/>
  <c r="H22" i="3"/>
  <c r="V126" i="3"/>
  <c r="V46" i="3"/>
  <c r="V37" i="3"/>
  <c r="V17" i="3"/>
  <c r="V10" i="3"/>
  <c r="V121" i="3"/>
  <c r="V122" i="3"/>
  <c r="V123" i="3"/>
  <c r="V124" i="3"/>
  <c r="V125" i="3"/>
  <c r="V120" i="3"/>
  <c r="R51" i="3" l="1"/>
  <c r="L51" i="3"/>
  <c r="P140" i="3"/>
  <c r="R140" i="3"/>
  <c r="N140" i="3"/>
  <c r="L140" i="3"/>
  <c r="H140" i="3"/>
  <c r="V489" i="3"/>
  <c r="V497" i="3" s="1"/>
  <c r="J231" i="3"/>
  <c r="S140" i="3"/>
  <c r="O140" i="3"/>
  <c r="Q140" i="3"/>
  <c r="M140" i="3"/>
  <c r="J140" i="3"/>
  <c r="I140" i="3"/>
  <c r="O51" i="3"/>
  <c r="J51" i="3"/>
  <c r="H51" i="3"/>
  <c r="Q51" i="3"/>
  <c r="M51" i="3"/>
  <c r="S51" i="3"/>
  <c r="K51" i="3"/>
  <c r="I51" i="3"/>
  <c r="H391" i="3"/>
  <c r="P51" i="3"/>
  <c r="N51" i="3"/>
  <c r="R231" i="3"/>
  <c r="P231" i="3"/>
  <c r="L231" i="3"/>
  <c r="H231" i="3"/>
  <c r="K140" i="3"/>
  <c r="H347" i="3"/>
  <c r="Q231" i="3"/>
  <c r="M231" i="3"/>
  <c r="I231" i="3"/>
  <c r="S231" i="3"/>
  <c r="O231" i="3"/>
  <c r="K231" i="3"/>
  <c r="V127" i="3"/>
  <c r="I300" i="3" l="1"/>
  <c r="J278" i="3"/>
  <c r="J300" i="3" s="1"/>
  <c r="K278" i="3"/>
  <c r="K300" i="3" s="1"/>
  <c r="L278" i="3"/>
  <c r="L300" i="3" s="1"/>
  <c r="M300" i="3"/>
  <c r="N278" i="3"/>
  <c r="N300" i="3" s="1"/>
  <c r="O278" i="3"/>
  <c r="O300" i="3" s="1"/>
  <c r="P278" i="3"/>
  <c r="P300" i="3" s="1"/>
  <c r="Q278" i="3"/>
  <c r="Q300" i="3" s="1"/>
  <c r="R278" i="3"/>
  <c r="R300" i="3" s="1"/>
  <c r="S278" i="3"/>
  <c r="S300" i="3" s="1"/>
  <c r="H278" i="3"/>
  <c r="H300" i="3" s="1"/>
  <c r="V43" i="3"/>
  <c r="M479" i="3" l="1"/>
  <c r="Q479" i="3"/>
  <c r="I407" i="3"/>
  <c r="I434" i="3" s="1"/>
  <c r="J407" i="3"/>
  <c r="J434" i="3" s="1"/>
  <c r="K407" i="3"/>
  <c r="K434" i="3" s="1"/>
  <c r="L407" i="3"/>
  <c r="L434" i="3" s="1"/>
  <c r="M407" i="3"/>
  <c r="M434" i="3" s="1"/>
  <c r="N407" i="3"/>
  <c r="N434" i="3" s="1"/>
  <c r="O407" i="3"/>
  <c r="O434" i="3" s="1"/>
  <c r="P407" i="3"/>
  <c r="P434" i="3" s="1"/>
  <c r="Q407" i="3"/>
  <c r="Q434" i="3" s="1"/>
  <c r="R407" i="3"/>
  <c r="R434" i="3" s="1"/>
  <c r="S407" i="3"/>
  <c r="S434" i="3" s="1"/>
  <c r="H407" i="3"/>
  <c r="H434" i="3" s="1"/>
  <c r="I391" i="3"/>
  <c r="M391" i="3"/>
  <c r="Q391" i="3"/>
  <c r="I316" i="3"/>
  <c r="J316" i="3"/>
  <c r="J347" i="3" s="1"/>
  <c r="K316" i="3"/>
  <c r="K347" i="3" s="1"/>
  <c r="L316" i="3"/>
  <c r="M316" i="3"/>
  <c r="N316" i="3"/>
  <c r="O316" i="3"/>
  <c r="O347" i="3" s="1"/>
  <c r="P316" i="3"/>
  <c r="Q316" i="3"/>
  <c r="R316" i="3"/>
  <c r="S316" i="3"/>
  <c r="S347" i="3" s="1"/>
  <c r="N101" i="3"/>
  <c r="R101" i="3"/>
  <c r="V449" i="3"/>
  <c r="V439" i="3"/>
  <c r="V440" i="3"/>
  <c r="V441" i="3"/>
  <c r="V442" i="3"/>
  <c r="V443" i="3"/>
  <c r="V438" i="3"/>
  <c r="I101" i="3" l="1"/>
  <c r="K391" i="3"/>
  <c r="I347" i="3"/>
  <c r="S101" i="3"/>
  <c r="O101" i="3"/>
  <c r="S184" i="3"/>
  <c r="O184" i="3"/>
  <c r="P391" i="3"/>
  <c r="L391" i="3"/>
  <c r="J101" i="3"/>
  <c r="J184" i="3"/>
  <c r="P347" i="3"/>
  <c r="L347" i="3"/>
  <c r="R391" i="3"/>
  <c r="N391" i="3"/>
  <c r="Q101" i="3"/>
  <c r="Q184" i="3"/>
  <c r="M184" i="3"/>
  <c r="R347" i="3"/>
  <c r="N347" i="3"/>
  <c r="H479" i="3"/>
  <c r="P479" i="3"/>
  <c r="L479" i="3"/>
  <c r="K479" i="3"/>
  <c r="H101" i="3"/>
  <c r="P101" i="3"/>
  <c r="L101" i="3"/>
  <c r="K101" i="3"/>
  <c r="H184" i="3"/>
  <c r="P184" i="3"/>
  <c r="L184" i="3"/>
  <c r="K184" i="3"/>
  <c r="Q347" i="3"/>
  <c r="M347" i="3"/>
  <c r="S391" i="3"/>
  <c r="O391" i="3"/>
  <c r="J391" i="3"/>
  <c r="S479" i="3"/>
  <c r="O479" i="3"/>
  <c r="J479" i="3"/>
  <c r="R479" i="3"/>
  <c r="N479" i="3"/>
  <c r="I479" i="3"/>
  <c r="M101" i="3"/>
  <c r="V444" i="3"/>
  <c r="R184" i="3"/>
  <c r="N184" i="3"/>
  <c r="I184" i="3"/>
  <c r="V406" i="3"/>
  <c r="V403" i="3"/>
  <c r="V404" i="3"/>
  <c r="V402" i="3"/>
  <c r="V362" i="3"/>
  <c r="V361" i="3"/>
  <c r="V352" i="3"/>
  <c r="V353" i="3"/>
  <c r="V354" i="3"/>
  <c r="V355" i="3"/>
  <c r="V351" i="3"/>
  <c r="V450" i="3" l="1"/>
  <c r="V479" i="3" s="1"/>
  <c r="V356" i="3"/>
  <c r="V363" i="3" s="1"/>
  <c r="V405" i="3"/>
  <c r="V407" i="3" s="1"/>
  <c r="V328" i="3"/>
  <c r="V329" i="3"/>
  <c r="V330" i="3"/>
  <c r="V327" i="3"/>
  <c r="V315" i="3"/>
  <c r="V306" i="3"/>
  <c r="V307" i="3"/>
  <c r="V308" i="3"/>
  <c r="V309" i="3"/>
  <c r="V305" i="3"/>
  <c r="V303" i="3"/>
  <c r="V391" i="3" l="1"/>
  <c r="V434" i="3"/>
  <c r="V334" i="3"/>
  <c r="V346" i="3" s="1"/>
  <c r="V310" i="3"/>
  <c r="V316" i="3" s="1"/>
  <c r="V277" i="3"/>
  <c r="V274" i="3"/>
  <c r="V275" i="3"/>
  <c r="V273" i="3"/>
  <c r="V257" i="3"/>
  <c r="V256" i="3"/>
  <c r="V255" i="3"/>
  <c r="V244" i="3"/>
  <c r="V236" i="3"/>
  <c r="V237" i="3"/>
  <c r="V238" i="3"/>
  <c r="V239" i="3"/>
  <c r="V240" i="3"/>
  <c r="V241" i="3"/>
  <c r="V235" i="3"/>
  <c r="V227" i="3"/>
  <c r="V226" i="3"/>
  <c r="V221" i="3"/>
  <c r="V222" i="3"/>
  <c r="V223" i="3"/>
  <c r="V220" i="3"/>
  <c r="V211" i="3"/>
  <c r="V212" i="3"/>
  <c r="V213" i="3"/>
  <c r="V214" i="3"/>
  <c r="V215" i="3"/>
  <c r="V217" i="3"/>
  <c r="V210" i="3"/>
  <c r="V203" i="3"/>
  <c r="V204" i="3"/>
  <c r="V205" i="3"/>
  <c r="V206" i="3"/>
  <c r="V207" i="3"/>
  <c r="V202" i="3"/>
  <c r="V198" i="3"/>
  <c r="V196" i="3"/>
  <c r="V195" i="3"/>
  <c r="V189" i="3"/>
  <c r="V190" i="3"/>
  <c r="V191" i="3"/>
  <c r="V192" i="3"/>
  <c r="V188" i="3"/>
  <c r="V180" i="3"/>
  <c r="V179" i="3"/>
  <c r="V175" i="3"/>
  <c r="V176" i="3"/>
  <c r="V174" i="3"/>
  <c r="V166" i="3"/>
  <c r="V167" i="3"/>
  <c r="V168" i="3"/>
  <c r="V169" i="3"/>
  <c r="V170" i="3"/>
  <c r="V171" i="3"/>
  <c r="V165" i="3"/>
  <c r="V156" i="3"/>
  <c r="V145" i="3"/>
  <c r="V146" i="3"/>
  <c r="V147" i="3"/>
  <c r="V148" i="3"/>
  <c r="V150" i="3"/>
  <c r="V144" i="3"/>
  <c r="V136" i="3"/>
  <c r="V135" i="3"/>
  <c r="V116" i="3"/>
  <c r="V114" i="3"/>
  <c r="V113" i="3"/>
  <c r="V106" i="3"/>
  <c r="V111" i="3" s="1"/>
  <c r="V104" i="3"/>
  <c r="V97" i="3"/>
  <c r="V96" i="3"/>
  <c r="V71" i="3"/>
  <c r="V72" i="3"/>
  <c r="V73" i="3"/>
  <c r="V74" i="3"/>
  <c r="V75" i="3"/>
  <c r="V70" i="3"/>
  <c r="V54" i="3"/>
  <c r="V66" i="3"/>
  <c r="V64" i="3"/>
  <c r="V63" i="3"/>
  <c r="V57" i="3"/>
  <c r="V58" i="3"/>
  <c r="V59" i="3"/>
  <c r="V60" i="3"/>
  <c r="V56" i="3"/>
  <c r="V49" i="3"/>
  <c r="V47" i="3"/>
  <c r="V48" i="3" s="1"/>
  <c r="V38" i="3"/>
  <c r="V39" i="3"/>
  <c r="V40" i="3"/>
  <c r="V41" i="3"/>
  <c r="V42" i="3"/>
  <c r="V26" i="3"/>
  <c r="V27" i="3"/>
  <c r="V28" i="3"/>
  <c r="V29" i="3"/>
  <c r="V21" i="3"/>
  <c r="V18" i="3"/>
  <c r="V19" i="3"/>
  <c r="V11" i="3"/>
  <c r="V12" i="3"/>
  <c r="V13" i="3"/>
  <c r="V14" i="3"/>
  <c r="V347" i="3" l="1"/>
  <c r="V15" i="3"/>
  <c r="V22" i="3" s="1"/>
  <c r="V115" i="3"/>
  <c r="V117" i="3" s="1"/>
  <c r="XFD334" i="3"/>
  <c r="V20" i="3"/>
  <c r="V30" i="3"/>
  <c r="V50" i="3" s="1"/>
  <c r="V44" i="3"/>
  <c r="V218" i="3"/>
  <c r="V276" i="3"/>
  <c r="V278" i="3" s="1"/>
  <c r="V300" i="3" s="1"/>
  <c r="V258" i="3"/>
  <c r="V242" i="3"/>
  <c r="V65" i="3"/>
  <c r="V228" i="3"/>
  <c r="V137" i="3"/>
  <c r="V139" i="3" s="1"/>
  <c r="V224" i="3"/>
  <c r="V177" i="3"/>
  <c r="V181" i="3"/>
  <c r="V197" i="3"/>
  <c r="V253" i="3"/>
  <c r="V193" i="3"/>
  <c r="V208" i="3"/>
  <c r="V98" i="3"/>
  <c r="V172" i="3"/>
  <c r="V76" i="3"/>
  <c r="V61" i="3"/>
  <c r="V151" i="3"/>
  <c r="V157" i="3" s="1"/>
  <c r="V199" i="3" l="1"/>
  <c r="V183" i="3"/>
  <c r="V184" i="3"/>
  <c r="V260" i="3"/>
  <c r="V230" i="3"/>
  <c r="V231" i="3" s="1"/>
  <c r="V100" i="3"/>
  <c r="V140" i="3"/>
  <c r="V67" i="3"/>
  <c r="V101" i="3" l="1"/>
  <c r="V51" i="3"/>
  <c r="V498" i="3" l="1"/>
  <c r="V499" i="3" s="1"/>
</calcChain>
</file>

<file path=xl/sharedStrings.xml><?xml version="1.0" encoding="utf-8"?>
<sst xmlns="http://schemas.openxmlformats.org/spreadsheetml/2006/main" count="598" uniqueCount="176">
  <si>
    <t>150/5</t>
  </si>
  <si>
    <t>№ рец.</t>
  </si>
  <si>
    <t>Масса порции</t>
  </si>
  <si>
    <t>Прием пищи, наименование блюда</t>
  </si>
  <si>
    <t>Пищевые вещества (г)</t>
  </si>
  <si>
    <t>Энергетическая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</si>
  <si>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</si>
  <si>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</si>
  <si>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</si>
  <si>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</si>
  <si>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</si>
  <si>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В1</t>
  </si>
  <si>
    <t>С</t>
  </si>
  <si>
    <t>А</t>
  </si>
  <si>
    <t>Е</t>
  </si>
  <si>
    <t>Са</t>
  </si>
  <si>
    <t>Р</t>
  </si>
  <si>
    <t>Мg</t>
  </si>
  <si>
    <t>Fe</t>
  </si>
  <si>
    <t>Каша овсяная молочная со сливочном маслом</t>
  </si>
  <si>
    <t>Хлеб в/с</t>
  </si>
  <si>
    <t>Хлеб р/ж</t>
  </si>
  <si>
    <t>1-я неделя</t>
  </si>
  <si>
    <t>Завтрак</t>
  </si>
  <si>
    <t>Салат из свежей капусты</t>
  </si>
  <si>
    <t>Тефтели с мясом</t>
  </si>
  <si>
    <t>Каша гречневая рассыпчатая со слив.маслом</t>
  </si>
  <si>
    <t>Какао с молоком</t>
  </si>
  <si>
    <t>1-й день</t>
  </si>
  <si>
    <t>2-й день</t>
  </si>
  <si>
    <t>Каша манная молочная со слив.маслом</t>
  </si>
  <si>
    <t>Фрукты: яблоки</t>
  </si>
  <si>
    <t>Салат из моркови</t>
  </si>
  <si>
    <t>Суп гороховый</t>
  </si>
  <si>
    <t>Компот из урюка</t>
  </si>
  <si>
    <t>3-й день</t>
  </si>
  <si>
    <t xml:space="preserve">Сыр </t>
  </si>
  <si>
    <t xml:space="preserve">Биточки из говядины </t>
  </si>
  <si>
    <t>Компот из свежих яблок</t>
  </si>
  <si>
    <t xml:space="preserve">4-й день </t>
  </si>
  <si>
    <t>Салат из свеклы</t>
  </si>
  <si>
    <t xml:space="preserve">Запеканка из творога </t>
  </si>
  <si>
    <t>Цикорий с молоком</t>
  </si>
  <si>
    <t>5-й день</t>
  </si>
  <si>
    <t>Каша пшенная молочная со слив.маслом</t>
  </si>
  <si>
    <t>Чай с медом</t>
  </si>
  <si>
    <t>Салат "Витаминный"</t>
  </si>
  <si>
    <t>Котлеты из рыбы</t>
  </si>
  <si>
    <t>Картофельное пюре со слив.маслом</t>
  </si>
  <si>
    <t xml:space="preserve">6-й день </t>
  </si>
  <si>
    <t>Голубцы ленивые</t>
  </si>
  <si>
    <t>Булочка домашняя</t>
  </si>
  <si>
    <t>2-я неделя</t>
  </si>
  <si>
    <t>Фрукты: апельсин</t>
  </si>
  <si>
    <t>Каша пшеничная со слив.маслом</t>
  </si>
  <si>
    <t>Чак-чак</t>
  </si>
  <si>
    <t>Каша рисовая молочная со слив.маслом</t>
  </si>
  <si>
    <t>Каша "Дружба" молочная со слив.маслом</t>
  </si>
  <si>
    <t>Котлеты из индейки</t>
  </si>
  <si>
    <t>ИТОГО ЗА 1 ДЕНЬ:</t>
  </si>
  <si>
    <t>ИТОГО ЗА 2 ДЕНЬ:</t>
  </si>
  <si>
    <t xml:space="preserve">ИТОГО ЗА 3 ДЕНЬ: </t>
  </si>
  <si>
    <t>ИТОГО  ЗА 4 ДЕНЬ:</t>
  </si>
  <si>
    <t>ИТОГО ЗА 5 ДЕНЬ:</t>
  </si>
  <si>
    <t>ИТОГО ЗА 6 ДЕНЬ:</t>
  </si>
  <si>
    <t>ИТОГО  ЗА 3 ДЕНЬ:</t>
  </si>
  <si>
    <t>ИТОГО ЗА 4 ДЕНЬ:</t>
  </si>
  <si>
    <t>7/2013 Сб.рец.</t>
  </si>
  <si>
    <t>959/2013 Сб.рец.</t>
  </si>
  <si>
    <t>79/2013 Сб.рец.</t>
  </si>
  <si>
    <t>378/2013 Сб.рец.</t>
  </si>
  <si>
    <t>868/2013 Сб.рец.</t>
  </si>
  <si>
    <t>92/2013 Сб.рец.</t>
  </si>
  <si>
    <t>384/2013 Сб.рец.</t>
  </si>
  <si>
    <t>861/2013 Сб.рец.</t>
  </si>
  <si>
    <t>621/2013 Сб.рец.</t>
  </si>
  <si>
    <t>469/2013 Сб.рец.</t>
  </si>
  <si>
    <t>847/2013 Сб.рец.</t>
  </si>
  <si>
    <t>82/2013 Сб.рец.</t>
  </si>
  <si>
    <t>299/2013 Сб.рец.</t>
  </si>
  <si>
    <t>945/2013 Сб.рец.</t>
  </si>
  <si>
    <t>15/2011 ДеЛи</t>
  </si>
  <si>
    <t>618/2013 Сб.рец.</t>
  </si>
  <si>
    <t>180-182стр Сб.рец.</t>
  </si>
  <si>
    <t>510/2013 Сб.рец.</t>
  </si>
  <si>
    <t>636/2013 Сб.рец.</t>
  </si>
  <si>
    <t>667/2013 Сб.рец.</t>
  </si>
  <si>
    <t>958/2013 Сб.рец.</t>
  </si>
  <si>
    <t>944/2013 Сб.рец.</t>
  </si>
  <si>
    <t>867/2013 Сб.рец.</t>
  </si>
  <si>
    <t>943/2013 Сб.рец.</t>
  </si>
  <si>
    <t>144стр./1997 Сб.рец.</t>
  </si>
  <si>
    <t>Вак балеш</t>
  </si>
  <si>
    <t>Цена</t>
  </si>
  <si>
    <t>Сумма</t>
  </si>
  <si>
    <t>Крупа овсяная</t>
  </si>
  <si>
    <t>Молоко</t>
  </si>
  <si>
    <t>Мед натуральный</t>
  </si>
  <si>
    <t>Масло сливочное</t>
  </si>
  <si>
    <t>Соль</t>
  </si>
  <si>
    <t>Итого</t>
  </si>
  <si>
    <t>Какао-порошок</t>
  </si>
  <si>
    <t>Сахар</t>
  </si>
  <si>
    <t>Капуста свежая</t>
  </si>
  <si>
    <t>Морковь</t>
  </si>
  <si>
    <t>Масло растительное</t>
  </si>
  <si>
    <t xml:space="preserve">Картофель </t>
  </si>
  <si>
    <t>Лук репчатый</t>
  </si>
  <si>
    <t>Мясо без костей</t>
  </si>
  <si>
    <t>Хлеб пшеничный</t>
  </si>
  <si>
    <t>Мука пшеничная</t>
  </si>
  <si>
    <t>Крупа гречка</t>
  </si>
  <si>
    <t>Урюк</t>
  </si>
  <si>
    <t>Крупа манная</t>
  </si>
  <si>
    <t>Заварка</t>
  </si>
  <si>
    <t>Горох</t>
  </si>
  <si>
    <t>Яйца</t>
  </si>
  <si>
    <t>Дрожжи</t>
  </si>
  <si>
    <t>Рис</t>
  </si>
  <si>
    <t>Яблоки</t>
  </si>
  <si>
    <t>Крупа рисовая</t>
  </si>
  <si>
    <t>Свекла</t>
  </si>
  <si>
    <t>Крупа перловая</t>
  </si>
  <si>
    <t>Масса продуктов блюда в бруттах, г</t>
  </si>
  <si>
    <t>Творог</t>
  </si>
  <si>
    <t xml:space="preserve">Итого </t>
  </si>
  <si>
    <t>Крупа пшено</t>
  </si>
  <si>
    <t>Рыба свежая (филе)</t>
  </si>
  <si>
    <t>Мясо индейки б/к</t>
  </si>
  <si>
    <t>Мясо говядины б/к</t>
  </si>
  <si>
    <t>Картофель</t>
  </si>
  <si>
    <t>Мясо б/костей</t>
  </si>
  <si>
    <t>Мука пшеничная на подпыл</t>
  </si>
  <si>
    <t>Цикорий</t>
  </si>
  <si>
    <t xml:space="preserve">Котлеты из говядины </t>
  </si>
  <si>
    <t>608/2013 Сб.рец.</t>
  </si>
  <si>
    <t>Крупа пшеничная</t>
  </si>
  <si>
    <t>Чай с молоком</t>
  </si>
  <si>
    <t>Яйцо</t>
  </si>
  <si>
    <t>ИТОГО ЗА 12 ДНЕЙ</t>
  </si>
  <si>
    <t>Среднее значение</t>
  </si>
  <si>
    <t>Итог</t>
  </si>
  <si>
    <t>Суп с пельменями</t>
  </si>
  <si>
    <t>Пельмени п/ф</t>
  </si>
  <si>
    <t>в т.ч. Мука на подпыл</t>
  </si>
  <si>
    <t>Яйцо для смазки изделий</t>
  </si>
  <si>
    <t>Масло сливочное для смазки готовых изделий</t>
  </si>
  <si>
    <t>Масло растительное для смазки листов</t>
  </si>
  <si>
    <t xml:space="preserve">Мука пшеничная </t>
  </si>
  <si>
    <t>Масло сливочное и масло сливочное для смазки готовых изделий</t>
  </si>
  <si>
    <t>Яйца и яйца для смазки</t>
  </si>
  <si>
    <t xml:space="preserve">Сахар </t>
  </si>
  <si>
    <t>Второй завтрак</t>
  </si>
  <si>
    <t>Итого за второй завтрак:</t>
  </si>
  <si>
    <t>Итого за завтрак:</t>
  </si>
  <si>
    <t>Итого за  завтрак:</t>
  </si>
  <si>
    <t>Итого за второй затрак:</t>
  </si>
  <si>
    <t>Итого за второй  завтрак:</t>
  </si>
  <si>
    <t>225/2013 Сб.рец.</t>
  </si>
  <si>
    <t>414/2013 Сб.рец.</t>
  </si>
  <si>
    <t>Макароны отварные со слив.маслом</t>
  </si>
  <si>
    <t>Макароны</t>
  </si>
  <si>
    <t>139/2004 Сб.рец.</t>
  </si>
  <si>
    <t>Помидоры соленые</t>
  </si>
  <si>
    <t>Рассольник Петербургский с мясными фрикадельками</t>
  </si>
  <si>
    <t>250/40</t>
  </si>
  <si>
    <t>Фрикадельки мясные</t>
  </si>
  <si>
    <t>Суп картофельный с крупой с мясными фрикадельками</t>
  </si>
  <si>
    <t>204:178/2013      Сб.рец.</t>
  </si>
  <si>
    <t>197:178/2013 Сб.рец.</t>
  </si>
  <si>
    <t>Компот из урюка, апельсина</t>
  </si>
  <si>
    <t>Апельсин</t>
  </si>
  <si>
    <t>150/7</t>
  </si>
  <si>
    <t>Пряник</t>
  </si>
  <si>
    <t xml:space="preserve"> </t>
  </si>
  <si>
    <t xml:space="preserve"> ДВУХНЕДЕЛЬНОЕ МЕНЮ ДЛЯ ОБУЧАЮЩИХСЯ  МБОУ  "БОЛЬШЕКИБЯЧИНСКАЯ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</si>
</sst>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0"/>
      <name val="Arial"/>
      <family val="2"/>
      <charset val="204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name val="Times New Roman"/>
      <family val="1"/>
      <charset val="204"/>
    </font>
    <font>
      <sz val="14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b/>
      <sz val="14"/>
      <name val="Times New Roman"/>
      <family val="1"/>
      <charset val="204"/>
    </font>
    <font>
      <sz val="16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154">
    <xf numFmtId="0" fontId="0" fillId="0" borderId="0" xfId="0"/>
    <xf numFmtId="0" fontId="1" fillId="0" borderId="3" xfId="0" applyFont="1" applyBorder="1" applyAlignment="1">
      <alignment vertical="center" wrapText="1"/>
    </xf>
    <xf numFmtId="0" fontId="1" fillId="0" borderId="4" xfId="0" applyFont="1" applyBorder="1" applyAlignment="1">
      <alignment vertical="center" wrapText="1"/>
    </xf>
    <xf numFmtId="0" fontId="1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wrapText="1"/>
    </xf>
    <xf numFmtId="0" fontId="2" fillId="0" borderId="1" xfId="0" applyFont="1" applyBorder="1"/>
    <xf numFmtId="2" fontId="2" fillId="0" borderId="1" xfId="0" applyNumberFormat="1" applyFont="1" applyBorder="1" applyAlignment="1">
      <alignment wrapText="1"/>
    </xf>
    <xf numFmtId="0" fontId="2" fillId="2" borderId="1" xfId="0" applyFont="1" applyFill="1" applyBorder="1" applyAlignment="1">
      <alignment wrapText="1"/>
    </xf>
    <xf numFmtId="0" fontId="1" fillId="2" borderId="2" xfId="0" applyFont="1" applyFill="1" applyBorder="1" applyAlignment="1">
      <alignment horizontal="right"/>
    </xf>
    <xf numFmtId="0" fontId="2" fillId="2" borderId="4" xfId="0" applyFont="1" applyFill="1" applyBorder="1" applyAlignment="1"/>
    <xf numFmtId="0" fontId="2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right"/>
    </xf>
    <xf numFmtId="0" fontId="2" fillId="3" borderId="1" xfId="0" applyFont="1" applyFill="1" applyBorder="1" applyAlignment="1">
      <alignment wrapText="1"/>
    </xf>
    <xf numFmtId="0" fontId="1" fillId="3" borderId="1" xfId="0" applyFont="1" applyFill="1" applyBorder="1" applyAlignment="1">
      <alignment horizontal="right"/>
    </xf>
    <xf numFmtId="0" fontId="2" fillId="3" borderId="1" xfId="0" applyFont="1" applyFill="1" applyBorder="1"/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2" fillId="0" borderId="1" xfId="0" applyFont="1" applyBorder="1" applyAlignment="1">
      <alignment horizontal="left"/>
    </xf>
    <xf numFmtId="0" fontId="1" fillId="3" borderId="1" xfId="0" applyFont="1" applyFill="1" applyBorder="1" applyAlignment="1">
      <alignment wrapText="1"/>
    </xf>
    <xf numFmtId="0" fontId="2" fillId="3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0" fillId="0" borderId="0" xfId="0" applyFill="1"/>
    <xf numFmtId="0" fontId="2" fillId="0" borderId="2" xfId="0" applyFont="1" applyBorder="1" applyAlignment="1">
      <alignment wrapText="1"/>
    </xf>
    <xf numFmtId="0" fontId="2" fillId="0" borderId="4" xfId="0" applyFont="1" applyBorder="1" applyAlignment="1">
      <alignment wrapText="1"/>
    </xf>
    <xf numFmtId="0" fontId="2" fillId="0" borderId="2" xfId="0" applyFont="1" applyBorder="1" applyAlignment="1"/>
    <xf numFmtId="0" fontId="2" fillId="0" borderId="4" xfId="0" applyFont="1" applyBorder="1" applyAlignment="1"/>
    <xf numFmtId="2" fontId="1" fillId="0" borderId="1" xfId="0" applyNumberFormat="1" applyFont="1" applyBorder="1" applyAlignment="1">
      <alignment wrapText="1"/>
    </xf>
    <xf numFmtId="0" fontId="4" fillId="0" borderId="0" xfId="0" applyFont="1"/>
    <xf numFmtId="0" fontId="1" fillId="0" borderId="1" xfId="0" applyFont="1" applyBorder="1" applyAlignment="1">
      <alignment wrapText="1"/>
    </xf>
    <xf numFmtId="0" fontId="0" fillId="0" borderId="0" xfId="0" applyFont="1"/>
    <xf numFmtId="0" fontId="1" fillId="0" borderId="1" xfId="0" applyFont="1" applyBorder="1" applyAlignment="1">
      <alignment horizontal="left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wrapText="1"/>
    </xf>
    <xf numFmtId="0" fontId="1" fillId="4" borderId="1" xfId="0" applyFont="1" applyFill="1" applyBorder="1"/>
    <xf numFmtId="0" fontId="4" fillId="4" borderId="0" xfId="0" applyFont="1" applyFill="1"/>
    <xf numFmtId="0" fontId="4" fillId="5" borderId="0" xfId="0" applyFont="1" applyFill="1"/>
    <xf numFmtId="0" fontId="2" fillId="3" borderId="6" xfId="0" applyFont="1" applyFill="1" applyBorder="1" applyAlignment="1">
      <alignment wrapText="1"/>
    </xf>
    <xf numFmtId="0" fontId="1" fillId="3" borderId="6" xfId="0" applyFont="1" applyFill="1" applyBorder="1" applyAlignment="1">
      <alignment horizontal="right"/>
    </xf>
    <xf numFmtId="0" fontId="2" fillId="3" borderId="6" xfId="0" applyFont="1" applyFill="1" applyBorder="1"/>
    <xf numFmtId="0" fontId="1" fillId="3" borderId="6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 wrapText="1"/>
    </xf>
    <xf numFmtId="0" fontId="1" fillId="4" borderId="1" xfId="0" applyFont="1" applyFill="1" applyBorder="1" applyAlignment="1">
      <alignment horizontal="left" vertical="center"/>
    </xf>
    <xf numFmtId="0" fontId="1" fillId="4" borderId="0" xfId="0" applyFont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wrapText="1"/>
    </xf>
    <xf numFmtId="0" fontId="1" fillId="0" borderId="4" xfId="0" applyFont="1" applyBorder="1" applyAlignment="1">
      <alignment wrapText="1"/>
    </xf>
    <xf numFmtId="0" fontId="1" fillId="0" borderId="2" xfId="0" applyFont="1" applyBorder="1" applyAlignment="1"/>
    <xf numFmtId="0" fontId="1" fillId="0" borderId="4" xfId="0" applyFont="1" applyBorder="1" applyAlignment="1"/>
    <xf numFmtId="0" fontId="1" fillId="0" borderId="1" xfId="0" applyFont="1" applyBorder="1" applyAlignment="1">
      <alignment horizontal="center" vertical="center"/>
    </xf>
    <xf numFmtId="0" fontId="1" fillId="2" borderId="0" xfId="0" applyFont="1" applyFill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left" vertical="center"/>
    </xf>
    <xf numFmtId="0" fontId="1" fillId="3" borderId="0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wrapText="1"/>
    </xf>
    <xf numFmtId="0" fontId="2" fillId="4" borderId="1" xfId="0" applyFont="1" applyFill="1" applyBorder="1"/>
    <xf numFmtId="0" fontId="0" fillId="4" borderId="0" xfId="0" applyFill="1"/>
    <xf numFmtId="0" fontId="5" fillId="6" borderId="1" xfId="0" applyFont="1" applyFill="1" applyBorder="1"/>
    <xf numFmtId="0" fontId="5" fillId="6" borderId="0" xfId="0" applyFont="1" applyFill="1" applyBorder="1"/>
    <xf numFmtId="0" fontId="5" fillId="4" borderId="1" xfId="0" applyFont="1" applyFill="1" applyBorder="1"/>
    <xf numFmtId="0" fontId="5" fillId="4" borderId="0" xfId="0" applyFont="1" applyFill="1" applyBorder="1"/>
    <xf numFmtId="0" fontId="1" fillId="6" borderId="1" xfId="0" applyFont="1" applyFill="1" applyBorder="1"/>
    <xf numFmtId="0" fontId="6" fillId="0" borderId="0" xfId="1" applyFont="1" applyFill="1" applyBorder="1" applyAlignment="1">
      <alignment horizontal="left" vertical="top" wrapText="1"/>
    </xf>
    <xf numFmtId="0" fontId="2" fillId="0" borderId="0" xfId="0" applyFont="1" applyAlignment="1">
      <alignment vertical="center" wrapText="1"/>
    </xf>
    <xf numFmtId="0" fontId="2" fillId="0" borderId="5" xfId="0" applyFont="1" applyBorder="1" applyAlignment="1">
      <alignment vertical="center"/>
    </xf>
    <xf numFmtId="0" fontId="8" fillId="6" borderId="1" xfId="0" applyFont="1" applyFill="1" applyBorder="1"/>
    <xf numFmtId="0" fontId="8" fillId="4" borderId="1" xfId="0" applyFont="1" applyFill="1" applyBorder="1"/>
    <xf numFmtId="0" fontId="7" fillId="0" borderId="0" xfId="0" applyFont="1"/>
    <xf numFmtId="164" fontId="2" fillId="0" borderId="1" xfId="0" applyNumberFormat="1" applyFont="1" applyBorder="1" applyAlignment="1">
      <alignment horizontal="left"/>
    </xf>
    <xf numFmtId="164" fontId="1" fillId="0" borderId="1" xfId="0" applyNumberFormat="1" applyFont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164" fontId="1" fillId="3" borderId="1" xfId="0" applyNumberFormat="1" applyFont="1" applyFill="1" applyBorder="1" applyAlignment="1">
      <alignment horizontal="left"/>
    </xf>
    <xf numFmtId="0" fontId="2" fillId="4" borderId="1" xfId="0" applyFont="1" applyFill="1" applyBorder="1" applyAlignment="1">
      <alignment horizontal="left"/>
    </xf>
    <xf numFmtId="164" fontId="2" fillId="4" borderId="1" xfId="0" applyNumberFormat="1" applyFont="1" applyFill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1" fillId="3" borderId="6" xfId="0" applyFont="1" applyFill="1" applyBorder="1" applyAlignment="1">
      <alignment horizontal="left"/>
    </xf>
    <xf numFmtId="164" fontId="1" fillId="3" borderId="6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 vertical="center"/>
    </xf>
    <xf numFmtId="0" fontId="1" fillId="6" borderId="1" xfId="0" applyFont="1" applyFill="1" applyBorder="1" applyAlignment="1">
      <alignment horizontal="left"/>
    </xf>
    <xf numFmtId="0" fontId="7" fillId="0" borderId="0" xfId="0" applyFont="1" applyAlignment="1">
      <alignment horizontal="left"/>
    </xf>
    <xf numFmtId="0" fontId="6" fillId="0" borderId="0" xfId="1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1" fillId="4" borderId="1" xfId="0" applyNumberFormat="1" applyFont="1" applyFill="1" applyBorder="1" applyAlignment="1">
      <alignment horizontal="left" vertical="center"/>
    </xf>
    <xf numFmtId="164" fontId="2" fillId="4" borderId="1" xfId="0" applyNumberFormat="1" applyFont="1" applyFill="1" applyBorder="1" applyAlignment="1">
      <alignment horizontal="left" vertical="center"/>
    </xf>
    <xf numFmtId="164" fontId="1" fillId="3" borderId="1" xfId="0" applyNumberFormat="1" applyFont="1" applyFill="1" applyBorder="1" applyAlignment="1">
      <alignment horizontal="left" vertical="center"/>
    </xf>
    <xf numFmtId="164" fontId="1" fillId="6" borderId="1" xfId="0" applyNumberFormat="1" applyFont="1" applyFill="1" applyBorder="1" applyAlignment="1">
      <alignment horizontal="left"/>
    </xf>
    <xf numFmtId="2" fontId="1" fillId="4" borderId="1" xfId="0" applyNumberFormat="1" applyFont="1" applyFill="1" applyBorder="1" applyAlignment="1">
      <alignment horizontal="left"/>
    </xf>
    <xf numFmtId="0" fontId="4" fillId="0" borderId="0" xfId="0" applyFont="1" applyFill="1"/>
    <xf numFmtId="0" fontId="0" fillId="0" borderId="0" xfId="0" applyFont="1" applyFill="1"/>
    <xf numFmtId="0" fontId="1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5" fillId="0" borderId="0" xfId="0" applyFont="1" applyFill="1" applyBorder="1"/>
    <xf numFmtId="2" fontId="8" fillId="0" borderId="0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left" vertical="center"/>
    </xf>
    <xf numFmtId="164" fontId="9" fillId="3" borderId="1" xfId="0" applyNumberFormat="1" applyFont="1" applyFill="1" applyBorder="1" applyAlignment="1">
      <alignment horizontal="left" vertical="center"/>
    </xf>
    <xf numFmtId="2" fontId="1" fillId="0" borderId="1" xfId="0" applyNumberFormat="1" applyFont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/>
    </xf>
    <xf numFmtId="164" fontId="2" fillId="0" borderId="1" xfId="0" applyNumberFormat="1" applyFont="1" applyFill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left" vertical="center" wrapText="1"/>
    </xf>
    <xf numFmtId="0" fontId="7" fillId="0" borderId="7" xfId="0" applyFont="1" applyBorder="1" applyAlignment="1">
      <alignment horizontal="left"/>
    </xf>
    <xf numFmtId="0" fontId="1" fillId="0" borderId="6" xfId="0" applyFont="1" applyBorder="1" applyAlignment="1">
      <alignment horizontal="left" vertical="center"/>
    </xf>
    <xf numFmtId="0" fontId="10" fillId="0" borderId="0" xfId="1" applyFont="1" applyFill="1" applyBorder="1" applyAlignment="1">
      <alignment horizontal="left" vertical="top" wrapText="1"/>
    </xf>
    <xf numFmtId="0" fontId="2" fillId="0" borderId="0" xfId="0" applyFont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0" fillId="0" borderId="0" xfId="1" applyFont="1" applyFill="1" applyBorder="1" applyAlignment="1">
      <alignment horizontal="right" vertical="top" wrapText="1"/>
    </xf>
    <xf numFmtId="0" fontId="2" fillId="0" borderId="5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wrapText="1"/>
    </xf>
    <xf numFmtId="0" fontId="1" fillId="0" borderId="4" xfId="0" applyFont="1" applyBorder="1" applyAlignment="1">
      <alignment wrapText="1"/>
    </xf>
    <xf numFmtId="0" fontId="1" fillId="0" borderId="2" xfId="0" applyFont="1" applyBorder="1" applyAlignment="1"/>
    <xf numFmtId="0" fontId="1" fillId="0" borderId="4" xfId="0" applyFont="1" applyBorder="1" applyAlignment="1"/>
    <xf numFmtId="0" fontId="1" fillId="0" borderId="9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2108200</xdr:colOff>
      <xdr:row>0</xdr:row>
      <xdr:rowOff>1</xdr:rowOff>
    </xdr:from>
    <xdr:to>
      <xdr:col>18</xdr:col>
      <xdr:colOff>368300</xdr:colOff>
      <xdr:row>0</xdr:row>
      <xdr:rowOff>1498601</xdr:rowOff>
    </xdr:to>
    <xdr:pic>
      <xdr:nvPicPr>
        <xdr:cNvPr id="4" name="Picture 2" descr="C:\Users\Admin\Documents\титул меню 001.jpg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r="285" b="86181"/>
        <a:stretch/>
      </xdr:blipFill>
      <xdr:spPr bwMode="auto">
        <a:xfrm>
          <a:off x="3009900" y="1"/>
          <a:ext cx="8877300" cy="149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>
    <pageSetUpPr fitToPage="1"/>
  </sheetPr>
  <dimension ref="A1:XFD499"/>
  <sheetViews>
    <sheetView tabSelected="1" view="pageBreakPreview" zoomScale="75" zoomScaleNormal="75" zoomScaleSheetLayoutView="75" workbookViewId="0">
      <selection activeCell="W1" sqref="W1"/>
    </sheetView>
  </sheetViews>
  <sheetFormatPr defaultRowHeight="18.75" x14ac:dyDescent="0.3"/>
  <cols>
    <col min="1" max="1" width="13.5703125" style="83" customWidth="1"/>
    <col min="2" max="2" width="31.7109375" style="83" customWidth="1"/>
    <col min="3" max="3" width="2.85546875" style="83" hidden="1" customWidth="1"/>
    <col min="4" max="4" width="9.140625" style="83" hidden="1" customWidth="1"/>
    <col min="5" max="5" width="1.7109375" style="83" hidden="1" customWidth="1"/>
    <col min="6" max="6" width="10.28515625" style="100" customWidth="1"/>
    <col min="7" max="7" width="9.140625" style="100" hidden="1" customWidth="1"/>
    <col min="8" max="8" width="10.140625" style="100" customWidth="1"/>
    <col min="9" max="9" width="10.42578125" style="100" customWidth="1"/>
    <col min="10" max="10" width="10.28515625" style="100" customWidth="1"/>
    <col min="11" max="11" width="13.28515625" style="100" customWidth="1"/>
    <col min="12" max="12" width="10.7109375" style="100" customWidth="1"/>
    <col min="13" max="13" width="10.42578125" style="100" customWidth="1"/>
    <col min="14" max="15" width="10.28515625" style="100" customWidth="1"/>
    <col min="16" max="16" width="10.42578125" style="100" customWidth="1"/>
    <col min="17" max="17" width="10.28515625" style="100" customWidth="1"/>
    <col min="18" max="18" width="10.42578125" style="100" customWidth="1"/>
    <col min="19" max="19" width="13.85546875" style="100" customWidth="1"/>
    <col min="20" max="21" width="13.85546875" style="97" customWidth="1"/>
    <col min="22" max="22" width="12.140625" style="97" customWidth="1"/>
    <col min="23" max="23" width="8.42578125" style="27" customWidth="1"/>
    <col min="24" max="24" width="9.140625" style="27"/>
  </cols>
  <sheetData>
    <row r="1" spans="1:24" ht="132" customHeight="1" x14ac:dyDescent="0.25">
      <c r="A1" s="128" t="s">
        <v>174</v>
      </c>
      <c r="B1" s="128"/>
      <c r="C1" s="79"/>
      <c r="D1" s="79"/>
      <c r="E1" s="79"/>
      <c r="F1" s="129"/>
      <c r="G1" s="129"/>
      <c r="H1" s="129"/>
      <c r="I1" s="129"/>
      <c r="J1" s="129"/>
      <c r="K1" s="129"/>
      <c r="L1" s="129"/>
      <c r="M1" s="129"/>
      <c r="N1" s="129"/>
      <c r="O1" s="129"/>
      <c r="P1" s="129"/>
      <c r="Q1" s="137"/>
      <c r="R1" s="137"/>
      <c r="S1" s="137"/>
      <c r="T1" s="137"/>
      <c r="U1" s="137"/>
      <c r="V1" s="137"/>
    </row>
    <row r="2" spans="1:24" ht="55.5" customHeight="1" x14ac:dyDescent="0.25">
      <c r="A2" s="80"/>
      <c r="B2" s="80"/>
      <c r="C2" s="80"/>
      <c r="D2" s="80"/>
      <c r="E2" s="80"/>
      <c r="F2" s="138" t="s">
        <v>175</v>
      </c>
      <c r="G2" s="138"/>
      <c r="H2" s="138"/>
      <c r="I2" s="138"/>
      <c r="J2" s="138"/>
      <c r="K2" s="138"/>
      <c r="L2" s="138"/>
      <c r="M2" s="138"/>
      <c r="N2" s="138"/>
      <c r="O2" s="138"/>
      <c r="P2" s="138"/>
      <c r="Q2" s="98"/>
      <c r="R2" s="98"/>
      <c r="S2" s="98"/>
      <c r="T2" s="78"/>
      <c r="U2" s="78"/>
      <c r="V2" s="78"/>
    </row>
    <row r="3" spans="1:24" ht="46.5" customHeight="1" x14ac:dyDescent="0.25">
      <c r="A3" s="133" t="s">
        <v>1</v>
      </c>
      <c r="B3" s="135" t="s">
        <v>3</v>
      </c>
      <c r="C3" s="150"/>
      <c r="D3" s="1"/>
      <c r="E3" s="2"/>
      <c r="F3" s="135" t="s">
        <v>2</v>
      </c>
      <c r="G3" s="152"/>
      <c r="H3" s="143" t="s">
        <v>4</v>
      </c>
      <c r="I3" s="144"/>
      <c r="J3" s="145"/>
      <c r="K3" s="135" t="s">
        <v>5</v>
      </c>
      <c r="L3" s="130" t="s">
        <v>6</v>
      </c>
      <c r="M3" s="131"/>
      <c r="N3" s="131"/>
      <c r="O3" s="132"/>
      <c r="P3" s="130" t="s">
        <v>7</v>
      </c>
      <c r="Q3" s="131"/>
      <c r="R3" s="131"/>
      <c r="S3" s="132"/>
      <c r="T3" s="125" t="s">
        <v>123</v>
      </c>
      <c r="U3" s="127" t="s">
        <v>93</v>
      </c>
      <c r="V3" s="127" t="s">
        <v>94</v>
      </c>
    </row>
    <row r="4" spans="1:24" ht="50.25" customHeight="1" x14ac:dyDescent="0.3">
      <c r="A4" s="134"/>
      <c r="B4" s="136"/>
      <c r="C4" s="151"/>
      <c r="D4" s="3"/>
      <c r="E4" s="3"/>
      <c r="F4" s="136"/>
      <c r="G4" s="153"/>
      <c r="H4" s="65" t="s">
        <v>8</v>
      </c>
      <c r="I4" s="65" t="s">
        <v>9</v>
      </c>
      <c r="J4" s="65" t="s">
        <v>10</v>
      </c>
      <c r="K4" s="136"/>
      <c r="L4" s="65" t="s">
        <v>11</v>
      </c>
      <c r="M4" s="65" t="s">
        <v>12</v>
      </c>
      <c r="N4" s="65" t="s">
        <v>13</v>
      </c>
      <c r="O4" s="65" t="s">
        <v>14</v>
      </c>
      <c r="P4" s="65" t="s">
        <v>15</v>
      </c>
      <c r="Q4" s="65" t="s">
        <v>16</v>
      </c>
      <c r="R4" s="65" t="s">
        <v>17</v>
      </c>
      <c r="S4" s="65" t="s">
        <v>18</v>
      </c>
      <c r="T4" s="126"/>
      <c r="U4" s="126"/>
      <c r="V4" s="126"/>
    </row>
    <row r="5" spans="1:24" x14ac:dyDescent="0.25">
      <c r="A5" s="4">
        <v>1</v>
      </c>
      <c r="B5" s="141">
        <v>2</v>
      </c>
      <c r="C5" s="142"/>
      <c r="D5" s="4"/>
      <c r="E5" s="4"/>
      <c r="F5" s="4">
        <v>3</v>
      </c>
      <c r="G5" s="4"/>
      <c r="H5" s="4">
        <v>4</v>
      </c>
      <c r="I5" s="4">
        <v>5</v>
      </c>
      <c r="J5" s="4">
        <v>6</v>
      </c>
      <c r="K5" s="4">
        <v>7</v>
      </c>
      <c r="L5" s="4">
        <v>8</v>
      </c>
      <c r="M5" s="4">
        <v>9</v>
      </c>
      <c r="N5" s="4">
        <v>10</v>
      </c>
      <c r="O5" s="4">
        <v>11</v>
      </c>
      <c r="P5" s="4">
        <v>12</v>
      </c>
      <c r="Q5" s="4">
        <v>13</v>
      </c>
      <c r="R5" s="4">
        <v>14</v>
      </c>
      <c r="S5" s="4">
        <v>15</v>
      </c>
      <c r="T5" s="26">
        <v>16</v>
      </c>
      <c r="U5" s="26">
        <v>17</v>
      </c>
      <c r="V5" s="26">
        <v>18</v>
      </c>
    </row>
    <row r="6" spans="1:24" x14ac:dyDescent="0.25">
      <c r="A6" s="4"/>
      <c r="B6" s="57" t="s">
        <v>22</v>
      </c>
      <c r="C6" s="58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26"/>
      <c r="U6" s="26"/>
      <c r="V6" s="26"/>
    </row>
    <row r="7" spans="1:24" x14ac:dyDescent="0.25">
      <c r="A7" s="4"/>
      <c r="B7" s="57" t="s">
        <v>28</v>
      </c>
      <c r="C7" s="58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26"/>
      <c r="U7" s="26"/>
      <c r="V7" s="26"/>
    </row>
    <row r="8" spans="1:24" x14ac:dyDescent="0.25">
      <c r="A8" s="4"/>
      <c r="B8" s="124" t="s">
        <v>23</v>
      </c>
      <c r="C8" s="58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26"/>
      <c r="U8" s="26"/>
      <c r="V8" s="26"/>
    </row>
    <row r="9" spans="1:24" s="33" customFormat="1" ht="41.25" customHeight="1" x14ac:dyDescent="0.3">
      <c r="A9" s="32" t="s">
        <v>73</v>
      </c>
      <c r="B9" s="146" t="s">
        <v>19</v>
      </c>
      <c r="C9" s="147"/>
      <c r="D9" s="3"/>
      <c r="E9" s="3"/>
      <c r="F9" s="65" t="s">
        <v>0</v>
      </c>
      <c r="G9" s="65"/>
      <c r="H9" s="65">
        <v>5.91</v>
      </c>
      <c r="I9" s="65">
        <v>7.22</v>
      </c>
      <c r="J9" s="65">
        <v>28.34</v>
      </c>
      <c r="K9" s="65">
        <v>186</v>
      </c>
      <c r="L9" s="65">
        <v>0.2</v>
      </c>
      <c r="M9" s="65">
        <v>0.86</v>
      </c>
      <c r="N9" s="65">
        <v>0.03</v>
      </c>
      <c r="O9" s="65">
        <v>0.5</v>
      </c>
      <c r="P9" s="65">
        <v>97.58</v>
      </c>
      <c r="Q9" s="65">
        <v>184.16</v>
      </c>
      <c r="R9" s="65">
        <v>50.87</v>
      </c>
      <c r="S9" s="65">
        <v>1.5</v>
      </c>
      <c r="T9" s="36"/>
      <c r="U9" s="36"/>
      <c r="V9" s="36"/>
      <c r="W9" s="107"/>
      <c r="X9" s="107"/>
    </row>
    <row r="10" spans="1:24" ht="19.5" customHeight="1" x14ac:dyDescent="0.3">
      <c r="A10" s="7"/>
      <c r="B10" s="28" t="s">
        <v>95</v>
      </c>
      <c r="C10" s="29"/>
      <c r="D10" s="6"/>
      <c r="E10" s="6"/>
      <c r="F10" s="65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22">
        <v>37</v>
      </c>
      <c r="U10" s="22">
        <v>43</v>
      </c>
      <c r="V10" s="22">
        <f>(T10*U10)/1000</f>
        <v>1.591</v>
      </c>
    </row>
    <row r="11" spans="1:24" ht="19.5" customHeight="1" x14ac:dyDescent="0.3">
      <c r="A11" s="7"/>
      <c r="B11" s="28" t="s">
        <v>96</v>
      </c>
      <c r="C11" s="29"/>
      <c r="D11" s="6"/>
      <c r="E11" s="6"/>
      <c r="F11" s="65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22">
        <v>60</v>
      </c>
      <c r="U11" s="22">
        <v>42</v>
      </c>
      <c r="V11" s="22">
        <f t="shared" ref="V11:V14" si="0">(T11*U11)/1000</f>
        <v>2.52</v>
      </c>
    </row>
    <row r="12" spans="1:24" ht="19.5" customHeight="1" x14ac:dyDescent="0.3">
      <c r="A12" s="7"/>
      <c r="B12" s="28" t="s">
        <v>97</v>
      </c>
      <c r="C12" s="29"/>
      <c r="D12" s="6"/>
      <c r="E12" s="6"/>
      <c r="F12" s="65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22">
        <v>4</v>
      </c>
      <c r="U12" s="22">
        <v>363</v>
      </c>
      <c r="V12" s="22">
        <f t="shared" si="0"/>
        <v>1.452</v>
      </c>
    </row>
    <row r="13" spans="1:24" ht="23.25" customHeight="1" x14ac:dyDescent="0.3">
      <c r="A13" s="7"/>
      <c r="B13" s="28" t="s">
        <v>98</v>
      </c>
      <c r="C13" s="29"/>
      <c r="D13" s="6"/>
      <c r="E13" s="6"/>
      <c r="F13" s="65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22">
        <v>5</v>
      </c>
      <c r="U13" s="22">
        <v>429</v>
      </c>
      <c r="V13" s="22">
        <f t="shared" si="0"/>
        <v>2.145</v>
      </c>
    </row>
    <row r="14" spans="1:24" ht="23.25" customHeight="1" x14ac:dyDescent="0.3">
      <c r="A14" s="7"/>
      <c r="B14" s="28" t="s">
        <v>99</v>
      </c>
      <c r="C14" s="29"/>
      <c r="D14" s="6"/>
      <c r="E14" s="6"/>
      <c r="F14" s="65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22">
        <v>1</v>
      </c>
      <c r="U14" s="22">
        <v>10.23</v>
      </c>
      <c r="V14" s="84">
        <f t="shared" si="0"/>
        <v>1.0230000000000001E-2</v>
      </c>
    </row>
    <row r="15" spans="1:24" s="33" customFormat="1" ht="23.25" customHeight="1" x14ac:dyDescent="0.3">
      <c r="A15" s="32"/>
      <c r="B15" s="59" t="s">
        <v>100</v>
      </c>
      <c r="C15" s="60"/>
      <c r="D15" s="3"/>
      <c r="E15" s="3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65"/>
      <c r="S15" s="65"/>
      <c r="T15" s="36"/>
      <c r="U15" s="36"/>
      <c r="V15" s="85">
        <f>V10+V11+V12+V13+V14</f>
        <v>7.7182300000000001</v>
      </c>
      <c r="W15" s="107"/>
      <c r="X15" s="107"/>
    </row>
    <row r="16" spans="1:24" s="33" customFormat="1" ht="37.5" x14ac:dyDescent="0.3">
      <c r="A16" s="34" t="s">
        <v>68</v>
      </c>
      <c r="B16" s="148" t="s">
        <v>27</v>
      </c>
      <c r="C16" s="149"/>
      <c r="D16" s="3"/>
      <c r="E16" s="3"/>
      <c r="F16" s="65">
        <v>200</v>
      </c>
      <c r="G16" s="65"/>
      <c r="H16" s="65">
        <v>3.21</v>
      </c>
      <c r="I16" s="65">
        <v>4.82</v>
      </c>
      <c r="J16" s="65">
        <v>17.940000000000001</v>
      </c>
      <c r="K16" s="65">
        <v>107</v>
      </c>
      <c r="L16" s="65">
        <v>0.04</v>
      </c>
      <c r="M16" s="65">
        <v>1.3</v>
      </c>
      <c r="N16" s="65">
        <v>0.02</v>
      </c>
      <c r="O16" s="65">
        <v>0.1</v>
      </c>
      <c r="P16" s="65">
        <v>120.46</v>
      </c>
      <c r="Q16" s="65">
        <v>102.9</v>
      </c>
      <c r="R16" s="65">
        <v>15.5</v>
      </c>
      <c r="S16" s="65">
        <v>0.28000000000000003</v>
      </c>
      <c r="T16" s="36"/>
      <c r="U16" s="36"/>
      <c r="V16" s="36"/>
      <c r="W16" s="107"/>
      <c r="X16" s="107"/>
    </row>
    <row r="17" spans="1:45" x14ac:dyDescent="0.3">
      <c r="A17" s="5"/>
      <c r="B17" s="30" t="s">
        <v>101</v>
      </c>
      <c r="C17" s="31"/>
      <c r="D17" s="6"/>
      <c r="E17" s="6"/>
      <c r="F17" s="65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22">
        <v>3</v>
      </c>
      <c r="U17" s="22">
        <v>605</v>
      </c>
      <c r="V17" s="22">
        <f>(T17*U17)/1000</f>
        <v>1.8149999999999999</v>
      </c>
    </row>
    <row r="18" spans="1:45" x14ac:dyDescent="0.3">
      <c r="A18" s="5"/>
      <c r="B18" s="30" t="s">
        <v>96</v>
      </c>
      <c r="C18" s="31"/>
      <c r="D18" s="6"/>
      <c r="E18" s="6"/>
      <c r="F18" s="65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22">
        <v>100</v>
      </c>
      <c r="U18" s="22">
        <v>42</v>
      </c>
      <c r="V18" s="22">
        <f t="shared" ref="V18:V19" si="1">(T18*U18)/1000</f>
        <v>4.2</v>
      </c>
    </row>
    <row r="19" spans="1:45" x14ac:dyDescent="0.3">
      <c r="A19" s="5"/>
      <c r="B19" s="30" t="s">
        <v>102</v>
      </c>
      <c r="C19" s="31"/>
      <c r="D19" s="6"/>
      <c r="E19" s="6"/>
      <c r="F19" s="65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22">
        <v>10</v>
      </c>
      <c r="U19" s="22">
        <v>51</v>
      </c>
      <c r="V19" s="22">
        <f t="shared" si="1"/>
        <v>0.51</v>
      </c>
    </row>
    <row r="20" spans="1:45" s="33" customFormat="1" x14ac:dyDescent="0.3">
      <c r="A20" s="34"/>
      <c r="B20" s="61" t="s">
        <v>100</v>
      </c>
      <c r="C20" s="62"/>
      <c r="D20" s="3"/>
      <c r="E20" s="3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65"/>
      <c r="S20" s="65"/>
      <c r="T20" s="36"/>
      <c r="U20" s="36"/>
      <c r="V20" s="36">
        <f>V17+V18+V19</f>
        <v>6.5250000000000004</v>
      </c>
      <c r="W20" s="107"/>
      <c r="X20" s="107"/>
    </row>
    <row r="21" spans="1:45" s="33" customFormat="1" x14ac:dyDescent="0.3">
      <c r="A21" s="34"/>
      <c r="B21" s="148" t="s">
        <v>20</v>
      </c>
      <c r="C21" s="149"/>
      <c r="D21" s="3"/>
      <c r="E21" s="3"/>
      <c r="F21" s="65">
        <v>40</v>
      </c>
      <c r="G21" s="65"/>
      <c r="H21" s="65">
        <v>3.48</v>
      </c>
      <c r="I21" s="65">
        <v>0.6</v>
      </c>
      <c r="J21" s="65">
        <v>16</v>
      </c>
      <c r="K21" s="65">
        <v>83.6</v>
      </c>
      <c r="L21" s="65">
        <v>0.1</v>
      </c>
      <c r="M21" s="65">
        <v>0</v>
      </c>
      <c r="N21" s="65">
        <v>0</v>
      </c>
      <c r="O21" s="65">
        <v>0.66</v>
      </c>
      <c r="P21" s="65">
        <v>13.2</v>
      </c>
      <c r="Q21" s="65">
        <v>93.6</v>
      </c>
      <c r="R21" s="65">
        <v>26.4</v>
      </c>
      <c r="S21" s="65">
        <v>1.76</v>
      </c>
      <c r="T21" s="22">
        <v>40</v>
      </c>
      <c r="U21" s="22">
        <v>62</v>
      </c>
      <c r="V21" s="85">
        <f>(T21*U21)/1000</f>
        <v>2.48</v>
      </c>
      <c r="W21" s="107"/>
      <c r="X21" s="107"/>
    </row>
    <row r="22" spans="1:45" x14ac:dyDescent="0.3">
      <c r="A22" s="8"/>
      <c r="B22" s="9" t="s">
        <v>155</v>
      </c>
      <c r="C22" s="10"/>
      <c r="D22" s="11"/>
      <c r="E22" s="11"/>
      <c r="F22" s="12"/>
      <c r="G22" s="25"/>
      <c r="H22" s="12">
        <f>H9+H16+H21</f>
        <v>12.600000000000001</v>
      </c>
      <c r="I22" s="12">
        <f t="shared" ref="I22:S22" si="2">I9+I16+I21</f>
        <v>12.639999999999999</v>
      </c>
      <c r="J22" s="12">
        <f t="shared" si="2"/>
        <v>62.28</v>
      </c>
      <c r="K22" s="12">
        <f t="shared" si="2"/>
        <v>376.6</v>
      </c>
      <c r="L22" s="12">
        <f t="shared" si="2"/>
        <v>0.34</v>
      </c>
      <c r="M22" s="12">
        <f t="shared" si="2"/>
        <v>2.16</v>
      </c>
      <c r="N22" s="12">
        <f t="shared" si="2"/>
        <v>0.05</v>
      </c>
      <c r="O22" s="12">
        <f t="shared" si="2"/>
        <v>1.26</v>
      </c>
      <c r="P22" s="12">
        <f t="shared" si="2"/>
        <v>231.23999999999998</v>
      </c>
      <c r="Q22" s="12">
        <f t="shared" si="2"/>
        <v>380.65999999999997</v>
      </c>
      <c r="R22" s="12">
        <f t="shared" si="2"/>
        <v>92.77000000000001</v>
      </c>
      <c r="S22" s="12">
        <f t="shared" si="2"/>
        <v>3.54</v>
      </c>
      <c r="T22" s="86"/>
      <c r="U22" s="86"/>
      <c r="V22" s="87">
        <f>V15+V20+V21</f>
        <v>16.723230000000001</v>
      </c>
    </row>
    <row r="23" spans="1:45" x14ac:dyDescent="0.3">
      <c r="A23" s="5"/>
      <c r="B23" s="139" t="s">
        <v>152</v>
      </c>
      <c r="C23" s="140"/>
      <c r="D23" s="6"/>
      <c r="E23" s="6"/>
      <c r="F23" s="65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22"/>
      <c r="U23" s="22"/>
      <c r="V23" s="22"/>
    </row>
    <row r="24" spans="1:45" s="33" customFormat="1" ht="37.5" x14ac:dyDescent="0.3">
      <c r="A24" s="34" t="s">
        <v>69</v>
      </c>
      <c r="B24" s="3" t="s">
        <v>24</v>
      </c>
      <c r="C24" s="3"/>
      <c r="D24" s="3"/>
      <c r="E24" s="3"/>
      <c r="F24" s="65">
        <v>60</v>
      </c>
      <c r="G24" s="65"/>
      <c r="H24" s="65">
        <v>1.1399999999999999</v>
      </c>
      <c r="I24" s="65">
        <v>3.05</v>
      </c>
      <c r="J24" s="65">
        <v>4.1100000000000003</v>
      </c>
      <c r="K24" s="65">
        <v>45.2</v>
      </c>
      <c r="L24" s="65">
        <v>0.02</v>
      </c>
      <c r="M24" s="65">
        <v>21.16</v>
      </c>
      <c r="N24" s="65">
        <v>0</v>
      </c>
      <c r="O24" s="119">
        <v>1.3919999999999999</v>
      </c>
      <c r="P24" s="65">
        <v>25.15</v>
      </c>
      <c r="Q24" s="65">
        <v>17.46</v>
      </c>
      <c r="R24" s="65">
        <v>9.5500000000000007</v>
      </c>
      <c r="S24" s="65">
        <v>0.32</v>
      </c>
      <c r="T24" s="36"/>
      <c r="U24" s="36"/>
      <c r="V24" s="36"/>
      <c r="W24" s="107"/>
      <c r="X24" s="107"/>
    </row>
    <row r="25" spans="1:45" x14ac:dyDescent="0.3">
      <c r="A25" s="5"/>
      <c r="B25" s="6" t="s">
        <v>103</v>
      </c>
      <c r="C25" s="6"/>
      <c r="D25" s="6"/>
      <c r="E25" s="6"/>
      <c r="F25" s="65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22">
        <v>58</v>
      </c>
      <c r="U25" s="22">
        <v>42</v>
      </c>
      <c r="V25" s="84">
        <f>(T25*U25)/1000</f>
        <v>2.4359999999999999</v>
      </c>
    </row>
    <row r="26" spans="1:45" x14ac:dyDescent="0.3">
      <c r="A26" s="5"/>
      <c r="B26" s="6" t="s">
        <v>99</v>
      </c>
      <c r="C26" s="6"/>
      <c r="D26" s="6"/>
      <c r="E26" s="6"/>
      <c r="F26" s="65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22">
        <v>0.5</v>
      </c>
      <c r="U26" s="22">
        <v>10.23</v>
      </c>
      <c r="V26" s="84">
        <f t="shared" ref="V26:V29" si="3">(T26*U26)/1000</f>
        <v>5.1150000000000006E-3</v>
      </c>
    </row>
    <row r="27" spans="1:45" x14ac:dyDescent="0.3">
      <c r="A27" s="5"/>
      <c r="B27" s="6" t="s">
        <v>104</v>
      </c>
      <c r="C27" s="6"/>
      <c r="D27" s="6"/>
      <c r="E27" s="6"/>
      <c r="F27" s="65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22">
        <v>7</v>
      </c>
      <c r="U27" s="22">
        <v>42</v>
      </c>
      <c r="V27" s="84">
        <f t="shared" si="3"/>
        <v>0.29399999999999998</v>
      </c>
    </row>
    <row r="28" spans="1:45" x14ac:dyDescent="0.3">
      <c r="A28" s="5"/>
      <c r="B28" s="6" t="s">
        <v>105</v>
      </c>
      <c r="C28" s="6"/>
      <c r="D28" s="6"/>
      <c r="E28" s="6"/>
      <c r="F28" s="65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22">
        <v>3</v>
      </c>
      <c r="U28" s="22">
        <v>146</v>
      </c>
      <c r="V28" s="84">
        <f t="shared" si="3"/>
        <v>0.438</v>
      </c>
    </row>
    <row r="29" spans="1:45" x14ac:dyDescent="0.3">
      <c r="A29" s="5"/>
      <c r="B29" s="6" t="s">
        <v>102</v>
      </c>
      <c r="C29" s="6"/>
      <c r="D29" s="6"/>
      <c r="E29" s="6"/>
      <c r="F29" s="65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22">
        <v>1</v>
      </c>
      <c r="U29" s="22">
        <v>51</v>
      </c>
      <c r="V29" s="84">
        <f t="shared" si="3"/>
        <v>5.0999999999999997E-2</v>
      </c>
    </row>
    <row r="30" spans="1:45" s="33" customFormat="1" x14ac:dyDescent="0.3">
      <c r="A30" s="34"/>
      <c r="B30" s="3" t="s">
        <v>100</v>
      </c>
      <c r="C30" s="3"/>
      <c r="D30" s="3"/>
      <c r="E30" s="3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36"/>
      <c r="U30" s="36"/>
      <c r="V30" s="85">
        <f>V25+V26+V27+V28+V29</f>
        <v>3.2241150000000003</v>
      </c>
      <c r="W30" s="107"/>
      <c r="X30" s="107"/>
    </row>
    <row r="31" spans="1:45" s="46" customFormat="1" ht="37.5" x14ac:dyDescent="0.25">
      <c r="A31" s="50" t="s">
        <v>159</v>
      </c>
      <c r="B31" s="50" t="s">
        <v>160</v>
      </c>
      <c r="C31" s="51"/>
      <c r="D31" s="51"/>
      <c r="E31" s="51"/>
      <c r="F31" s="37" t="s">
        <v>0</v>
      </c>
      <c r="G31" s="37"/>
      <c r="H31" s="101">
        <v>5.8</v>
      </c>
      <c r="I31" s="101">
        <v>3.77</v>
      </c>
      <c r="J31" s="101">
        <v>36.71</v>
      </c>
      <c r="K31" s="101">
        <v>206</v>
      </c>
      <c r="L31" s="101">
        <v>0.13</v>
      </c>
      <c r="M31" s="101">
        <v>0</v>
      </c>
      <c r="N31" s="101">
        <v>0.02</v>
      </c>
      <c r="O31" s="101">
        <v>0.05</v>
      </c>
      <c r="P31" s="101">
        <v>14.95</v>
      </c>
      <c r="Q31" s="101">
        <v>63.73</v>
      </c>
      <c r="R31" s="101">
        <v>23.93</v>
      </c>
      <c r="S31" s="101">
        <v>0.81</v>
      </c>
      <c r="T31" s="51"/>
      <c r="U31" s="51"/>
      <c r="V31" s="102"/>
      <c r="W31" s="110"/>
      <c r="X31" s="110"/>
      <c r="Y31" s="49"/>
      <c r="Z31" s="49"/>
      <c r="AA31" s="49"/>
      <c r="AB31" s="49"/>
      <c r="AC31" s="49"/>
      <c r="AD31" s="49"/>
      <c r="AE31" s="49"/>
      <c r="AF31" s="49"/>
      <c r="AG31" s="49"/>
      <c r="AH31" s="49"/>
      <c r="AI31" s="49"/>
      <c r="AJ31" s="49"/>
      <c r="AK31" s="49"/>
      <c r="AL31" s="49"/>
      <c r="AM31" s="49"/>
      <c r="AN31" s="49"/>
      <c r="AO31" s="49"/>
      <c r="AP31" s="49"/>
      <c r="AQ31" s="49"/>
      <c r="AR31" s="49"/>
      <c r="AS31" s="49"/>
    </row>
    <row r="32" spans="1:45" s="46" customFormat="1" x14ac:dyDescent="0.25">
      <c r="A32" s="47"/>
      <c r="B32" s="47" t="s">
        <v>161</v>
      </c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8"/>
      <c r="Q32" s="48"/>
      <c r="R32" s="48"/>
      <c r="S32" s="48"/>
      <c r="T32" s="46">
        <v>53</v>
      </c>
      <c r="U32" s="46">
        <v>38</v>
      </c>
      <c r="V32" s="103">
        <f>T32*U32/1000</f>
        <v>2.0139999999999998</v>
      </c>
      <c r="W32" s="110"/>
      <c r="X32" s="110"/>
      <c r="Y32" s="49"/>
      <c r="Z32" s="49"/>
      <c r="AA32" s="49"/>
      <c r="AB32" s="49"/>
      <c r="AC32" s="49"/>
      <c r="AD32" s="49"/>
      <c r="AE32" s="49"/>
      <c r="AF32" s="49"/>
      <c r="AG32" s="49"/>
      <c r="AH32" s="49"/>
      <c r="AI32" s="49"/>
      <c r="AJ32" s="49"/>
      <c r="AK32" s="49"/>
      <c r="AL32" s="49"/>
      <c r="AM32" s="49"/>
      <c r="AN32" s="49"/>
      <c r="AO32" s="49"/>
      <c r="AP32" s="49"/>
      <c r="AQ32" s="49"/>
      <c r="AR32" s="49"/>
      <c r="AS32" s="49"/>
    </row>
    <row r="33" spans="1:45" s="46" customFormat="1" x14ac:dyDescent="0.25">
      <c r="A33" s="47"/>
      <c r="B33" s="47" t="s">
        <v>98</v>
      </c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6">
        <v>5</v>
      </c>
      <c r="U33" s="46">
        <v>429</v>
      </c>
      <c r="V33" s="103">
        <f>T33*U33/1000</f>
        <v>2.145</v>
      </c>
      <c r="W33" s="110"/>
      <c r="X33" s="110"/>
      <c r="Y33" s="49"/>
      <c r="Z33" s="49"/>
      <c r="AA33" s="49"/>
      <c r="AB33" s="49"/>
      <c r="AC33" s="49"/>
      <c r="AD33" s="49"/>
      <c r="AE33" s="49"/>
      <c r="AF33" s="49"/>
      <c r="AG33" s="49"/>
      <c r="AH33" s="49"/>
      <c r="AI33" s="49"/>
      <c r="AJ33" s="49"/>
      <c r="AK33" s="49"/>
      <c r="AL33" s="49"/>
      <c r="AM33" s="49"/>
      <c r="AN33" s="49"/>
      <c r="AO33" s="49"/>
      <c r="AP33" s="49"/>
      <c r="AQ33" s="49"/>
      <c r="AR33" s="49"/>
      <c r="AS33" s="49"/>
    </row>
    <row r="34" spans="1:45" s="46" customFormat="1" x14ac:dyDescent="0.25">
      <c r="A34" s="47"/>
      <c r="B34" s="47" t="s">
        <v>99</v>
      </c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6">
        <v>1</v>
      </c>
      <c r="U34" s="46">
        <v>10.23</v>
      </c>
      <c r="V34" s="103">
        <f>T34*U34/1000</f>
        <v>1.0230000000000001E-2</v>
      </c>
      <c r="W34" s="110"/>
      <c r="X34" s="110"/>
      <c r="Y34" s="49"/>
      <c r="Z34" s="49"/>
      <c r="AA34" s="49"/>
      <c r="AB34" s="49"/>
      <c r="AC34" s="49"/>
      <c r="AD34" s="49"/>
      <c r="AE34" s="49"/>
      <c r="AF34" s="49"/>
      <c r="AG34" s="49"/>
      <c r="AH34" s="49"/>
      <c r="AI34" s="49"/>
      <c r="AJ34" s="49"/>
      <c r="AK34" s="49"/>
      <c r="AL34" s="49"/>
      <c r="AM34" s="49"/>
      <c r="AN34" s="49"/>
      <c r="AO34" s="49"/>
      <c r="AP34" s="49"/>
      <c r="AQ34" s="49"/>
      <c r="AR34" s="49"/>
      <c r="AS34" s="49"/>
    </row>
    <row r="35" spans="1:45" s="46" customFormat="1" x14ac:dyDescent="0.25">
      <c r="A35" s="47"/>
      <c r="B35" s="50" t="s">
        <v>100</v>
      </c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V35" s="102">
        <f>SUM(V32:V34)</f>
        <v>4.1692299999999998</v>
      </c>
      <c r="W35" s="110"/>
      <c r="X35" s="110"/>
      <c r="Y35" s="49"/>
      <c r="Z35" s="49"/>
      <c r="AA35" s="49"/>
      <c r="AB35" s="49"/>
      <c r="AC35" s="49"/>
      <c r="AD35" s="49"/>
      <c r="AE35" s="49"/>
      <c r="AF35" s="49"/>
      <c r="AG35" s="49"/>
      <c r="AH35" s="49"/>
      <c r="AI35" s="49"/>
      <c r="AJ35" s="49"/>
      <c r="AK35" s="49"/>
      <c r="AL35" s="49"/>
      <c r="AM35" s="49"/>
      <c r="AN35" s="49"/>
      <c r="AO35" s="49"/>
      <c r="AP35" s="49"/>
      <c r="AQ35" s="49"/>
      <c r="AR35" s="49"/>
      <c r="AS35" s="49"/>
    </row>
    <row r="36" spans="1:45" s="33" customFormat="1" ht="37.5" x14ac:dyDescent="0.3">
      <c r="A36" s="34" t="s">
        <v>82</v>
      </c>
      <c r="B36" s="3" t="s">
        <v>25</v>
      </c>
      <c r="C36" s="3"/>
      <c r="D36" s="3"/>
      <c r="E36" s="3"/>
      <c r="F36" s="65">
        <v>50</v>
      </c>
      <c r="G36" s="65"/>
      <c r="H36" s="65">
        <v>7.79</v>
      </c>
      <c r="I36" s="65">
        <v>7.04</v>
      </c>
      <c r="J36" s="65">
        <v>6.56</v>
      </c>
      <c r="K36" s="65">
        <v>120</v>
      </c>
      <c r="L36" s="65">
        <v>0.05</v>
      </c>
      <c r="M36" s="65">
        <v>1.68</v>
      </c>
      <c r="N36" s="65">
        <v>0.02</v>
      </c>
      <c r="O36" s="65">
        <v>0.8</v>
      </c>
      <c r="P36" s="65">
        <v>14.29</v>
      </c>
      <c r="Q36" s="65">
        <v>92.56</v>
      </c>
      <c r="R36" s="65">
        <v>16.5</v>
      </c>
      <c r="S36" s="65">
        <v>0.98</v>
      </c>
      <c r="T36" s="36"/>
      <c r="U36" s="36"/>
      <c r="V36" s="36"/>
      <c r="W36" s="107"/>
      <c r="X36" s="107"/>
    </row>
    <row r="37" spans="1:45" x14ac:dyDescent="0.3">
      <c r="A37" s="5"/>
      <c r="B37" s="6" t="s">
        <v>108</v>
      </c>
      <c r="C37" s="6"/>
      <c r="D37" s="6"/>
      <c r="E37" s="6"/>
      <c r="F37" s="65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22">
        <v>32</v>
      </c>
      <c r="U37" s="22">
        <v>506</v>
      </c>
      <c r="V37" s="84">
        <f>(T37*U37)/1000</f>
        <v>16.192</v>
      </c>
    </row>
    <row r="38" spans="1:45" x14ac:dyDescent="0.3">
      <c r="A38" s="5"/>
      <c r="B38" s="6" t="s">
        <v>109</v>
      </c>
      <c r="C38" s="6"/>
      <c r="D38" s="6"/>
      <c r="E38" s="6"/>
      <c r="F38" s="65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22">
        <v>7</v>
      </c>
      <c r="U38" s="22">
        <v>62</v>
      </c>
      <c r="V38" s="84">
        <f t="shared" ref="V38:V43" si="4">(T38*U38)/1000</f>
        <v>0.434</v>
      </c>
    </row>
    <row r="39" spans="1:45" x14ac:dyDescent="0.3">
      <c r="A39" s="5"/>
      <c r="B39" s="6" t="s">
        <v>107</v>
      </c>
      <c r="C39" s="6"/>
      <c r="D39" s="6"/>
      <c r="E39" s="6"/>
      <c r="F39" s="65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22">
        <v>20</v>
      </c>
      <c r="U39" s="22">
        <v>42</v>
      </c>
      <c r="V39" s="84">
        <f t="shared" si="4"/>
        <v>0.84</v>
      </c>
    </row>
    <row r="40" spans="1:45" x14ac:dyDescent="0.3">
      <c r="A40" s="5"/>
      <c r="B40" s="6" t="s">
        <v>105</v>
      </c>
      <c r="C40" s="6"/>
      <c r="D40" s="6"/>
      <c r="E40" s="6"/>
      <c r="F40" s="65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22">
        <v>3</v>
      </c>
      <c r="U40" s="22">
        <v>146</v>
      </c>
      <c r="V40" s="84">
        <f t="shared" si="4"/>
        <v>0.438</v>
      </c>
    </row>
    <row r="41" spans="1:45" x14ac:dyDescent="0.3">
      <c r="A41" s="5"/>
      <c r="B41" s="6" t="s">
        <v>110</v>
      </c>
      <c r="C41" s="6"/>
      <c r="D41" s="6"/>
      <c r="E41" s="6"/>
      <c r="F41" s="65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22">
        <v>3</v>
      </c>
      <c r="U41" s="22">
        <v>31</v>
      </c>
      <c r="V41" s="84">
        <f t="shared" si="4"/>
        <v>9.2999999999999999E-2</v>
      </c>
    </row>
    <row r="42" spans="1:45" x14ac:dyDescent="0.3">
      <c r="A42" s="5"/>
      <c r="B42" s="6" t="s">
        <v>99</v>
      </c>
      <c r="C42" s="6"/>
      <c r="D42" s="6"/>
      <c r="E42" s="6"/>
      <c r="F42" s="65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22">
        <v>1</v>
      </c>
      <c r="U42" s="22">
        <v>10.23</v>
      </c>
      <c r="V42" s="84">
        <f t="shared" si="4"/>
        <v>1.0230000000000001E-2</v>
      </c>
    </row>
    <row r="43" spans="1:45" x14ac:dyDescent="0.3">
      <c r="A43" s="5"/>
      <c r="B43" s="6" t="s">
        <v>138</v>
      </c>
      <c r="C43" s="6"/>
      <c r="D43" s="6"/>
      <c r="E43" s="6"/>
      <c r="F43" s="65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22">
        <v>7</v>
      </c>
      <c r="U43" s="22">
        <v>165</v>
      </c>
      <c r="V43" s="84">
        <f t="shared" si="4"/>
        <v>1.155</v>
      </c>
    </row>
    <row r="44" spans="1:45" s="33" customFormat="1" x14ac:dyDescent="0.3">
      <c r="A44" s="34"/>
      <c r="B44" s="3" t="s">
        <v>100</v>
      </c>
      <c r="C44" s="3"/>
      <c r="D44" s="3"/>
      <c r="E44" s="3"/>
      <c r="F44" s="65"/>
      <c r="G44" s="65"/>
      <c r="H44" s="65"/>
      <c r="I44" s="65"/>
      <c r="J44" s="65"/>
      <c r="K44" s="65"/>
      <c r="L44" s="65"/>
      <c r="M44" s="65"/>
      <c r="N44" s="65"/>
      <c r="O44" s="65"/>
      <c r="P44" s="65"/>
      <c r="Q44" s="65"/>
      <c r="R44" s="65"/>
      <c r="S44" s="65"/>
      <c r="T44" s="36"/>
      <c r="U44" s="36"/>
      <c r="V44" s="85">
        <f>SUM(V37:V43)</f>
        <v>19.162230000000001</v>
      </c>
      <c r="W44" s="107"/>
      <c r="X44" s="107"/>
    </row>
    <row r="45" spans="1:45" s="33" customFormat="1" ht="37.5" x14ac:dyDescent="0.3">
      <c r="A45" s="34" t="s">
        <v>71</v>
      </c>
      <c r="B45" s="34" t="s">
        <v>34</v>
      </c>
      <c r="C45" s="3"/>
      <c r="D45" s="3"/>
      <c r="E45" s="3"/>
      <c r="F45" s="65">
        <v>200</v>
      </c>
      <c r="G45" s="65"/>
      <c r="H45" s="65">
        <v>0.22</v>
      </c>
      <c r="I45" s="65">
        <v>0</v>
      </c>
      <c r="J45" s="65">
        <v>9.4700000000000006</v>
      </c>
      <c r="K45" s="65">
        <v>36.5</v>
      </c>
      <c r="L45" s="65">
        <v>0</v>
      </c>
      <c r="M45" s="65">
        <v>0.18</v>
      </c>
      <c r="N45" s="65">
        <v>0</v>
      </c>
      <c r="O45" s="65">
        <v>0.4</v>
      </c>
      <c r="P45" s="65">
        <v>9.8699999999999992</v>
      </c>
      <c r="Q45" s="65">
        <v>6.78</v>
      </c>
      <c r="R45" s="65">
        <v>2.64</v>
      </c>
      <c r="S45" s="65">
        <v>0.54</v>
      </c>
      <c r="T45" s="36"/>
      <c r="U45" s="36"/>
      <c r="V45" s="36"/>
      <c r="W45" s="107"/>
      <c r="X45" s="107"/>
    </row>
    <row r="46" spans="1:45" s="35" customFormat="1" x14ac:dyDescent="0.3">
      <c r="A46" s="5"/>
      <c r="B46" s="5" t="s">
        <v>112</v>
      </c>
      <c r="C46" s="6"/>
      <c r="D46" s="6"/>
      <c r="E46" s="6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22">
        <v>10</v>
      </c>
      <c r="U46" s="22">
        <v>242</v>
      </c>
      <c r="V46" s="84">
        <f>(T46*U46)/1000</f>
        <v>2.42</v>
      </c>
      <c r="W46" s="108"/>
      <c r="X46" s="108"/>
    </row>
    <row r="47" spans="1:45" s="35" customFormat="1" x14ac:dyDescent="0.3">
      <c r="A47" s="5"/>
      <c r="B47" s="5" t="s">
        <v>102</v>
      </c>
      <c r="C47" s="6"/>
      <c r="D47" s="6"/>
      <c r="E47" s="6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22">
        <v>10</v>
      </c>
      <c r="U47" s="22">
        <v>51</v>
      </c>
      <c r="V47" s="84">
        <f>(T47*U47)/1000</f>
        <v>0.51</v>
      </c>
      <c r="W47" s="108"/>
      <c r="X47" s="108"/>
    </row>
    <row r="48" spans="1:45" s="33" customFormat="1" x14ac:dyDescent="0.3">
      <c r="A48" s="34"/>
      <c r="B48" s="34" t="s">
        <v>100</v>
      </c>
      <c r="C48" s="3"/>
      <c r="D48" s="3"/>
      <c r="E48" s="3"/>
      <c r="F48" s="65"/>
      <c r="G48" s="65"/>
      <c r="H48" s="65"/>
      <c r="I48" s="65"/>
      <c r="J48" s="65"/>
      <c r="K48" s="65"/>
      <c r="L48" s="65"/>
      <c r="M48" s="65"/>
      <c r="N48" s="65"/>
      <c r="O48" s="65"/>
      <c r="P48" s="65"/>
      <c r="Q48" s="65"/>
      <c r="R48" s="65"/>
      <c r="S48" s="65"/>
      <c r="T48" s="36"/>
      <c r="U48" s="36"/>
      <c r="V48" s="85">
        <f>V46+V47</f>
        <v>2.9299999999999997</v>
      </c>
      <c r="W48" s="107"/>
      <c r="X48" s="107"/>
    </row>
    <row r="49" spans="1:24" s="33" customFormat="1" x14ac:dyDescent="0.3">
      <c r="A49" s="34"/>
      <c r="B49" s="3" t="s">
        <v>21</v>
      </c>
      <c r="C49" s="3"/>
      <c r="D49" s="3"/>
      <c r="E49" s="3"/>
      <c r="F49" s="65">
        <v>40</v>
      </c>
      <c r="G49" s="65"/>
      <c r="H49" s="65">
        <v>2.64</v>
      </c>
      <c r="I49" s="65">
        <v>0.48</v>
      </c>
      <c r="J49" s="65">
        <v>14.12</v>
      </c>
      <c r="K49" s="65">
        <v>72.400000000000006</v>
      </c>
      <c r="L49" s="65">
        <v>0.08</v>
      </c>
      <c r="M49" s="65">
        <v>0</v>
      </c>
      <c r="N49" s="65">
        <v>0</v>
      </c>
      <c r="O49" s="65">
        <v>0.4</v>
      </c>
      <c r="P49" s="65">
        <v>14</v>
      </c>
      <c r="Q49" s="65">
        <v>63.2</v>
      </c>
      <c r="R49" s="65">
        <v>18.8</v>
      </c>
      <c r="S49" s="65">
        <v>1.56</v>
      </c>
      <c r="T49" s="22">
        <v>40</v>
      </c>
      <c r="U49" s="22">
        <v>62</v>
      </c>
      <c r="V49" s="85">
        <f>(T49*U49)/1000</f>
        <v>2.48</v>
      </c>
      <c r="W49" s="107"/>
      <c r="X49" s="107"/>
    </row>
    <row r="50" spans="1:24" x14ac:dyDescent="0.3">
      <c r="A50" s="8"/>
      <c r="B50" s="14" t="s">
        <v>153</v>
      </c>
      <c r="C50" s="11"/>
      <c r="D50" s="11"/>
      <c r="E50" s="11"/>
      <c r="F50" s="12"/>
      <c r="G50" s="25"/>
      <c r="H50" s="12">
        <f>H24+H31+H36+H45+H49</f>
        <v>17.59</v>
      </c>
      <c r="I50" s="12">
        <f t="shared" ref="I50:S50" si="5">I24+I31+I36+I45+I49</f>
        <v>14.34</v>
      </c>
      <c r="J50" s="12">
        <f t="shared" si="5"/>
        <v>70.97</v>
      </c>
      <c r="K50" s="12">
        <f t="shared" si="5"/>
        <v>480.1</v>
      </c>
      <c r="L50" s="12">
        <f t="shared" si="5"/>
        <v>0.28000000000000003</v>
      </c>
      <c r="M50" s="12">
        <f t="shared" si="5"/>
        <v>23.02</v>
      </c>
      <c r="N50" s="12">
        <f t="shared" si="5"/>
        <v>0.04</v>
      </c>
      <c r="O50" s="12">
        <f t="shared" si="5"/>
        <v>3.0419999999999998</v>
      </c>
      <c r="P50" s="12">
        <f t="shared" si="5"/>
        <v>78.259999999999991</v>
      </c>
      <c r="Q50" s="12">
        <f t="shared" si="5"/>
        <v>243.73000000000002</v>
      </c>
      <c r="R50" s="12">
        <f t="shared" si="5"/>
        <v>71.42</v>
      </c>
      <c r="S50" s="12">
        <f t="shared" si="5"/>
        <v>4.2100000000000009</v>
      </c>
      <c r="T50" s="86"/>
      <c r="U50" s="86"/>
      <c r="V50" s="87">
        <f>V30+V35+V44+V48+V49</f>
        <v>31.965575000000001</v>
      </c>
    </row>
    <row r="51" spans="1:24" x14ac:dyDescent="0.3">
      <c r="A51" s="15"/>
      <c r="B51" s="16" t="s">
        <v>59</v>
      </c>
      <c r="C51" s="17"/>
      <c r="D51" s="17"/>
      <c r="E51" s="17"/>
      <c r="F51" s="18"/>
      <c r="G51" s="24"/>
      <c r="H51" s="18">
        <f t="shared" ref="H51:S51" si="6">H22+H50</f>
        <v>30.19</v>
      </c>
      <c r="I51" s="18">
        <f t="shared" si="6"/>
        <v>26.979999999999997</v>
      </c>
      <c r="J51" s="18">
        <f t="shared" si="6"/>
        <v>133.25</v>
      </c>
      <c r="K51" s="18">
        <f t="shared" si="6"/>
        <v>856.7</v>
      </c>
      <c r="L51" s="18">
        <f t="shared" si="6"/>
        <v>0.62000000000000011</v>
      </c>
      <c r="M51" s="18">
        <f t="shared" si="6"/>
        <v>25.18</v>
      </c>
      <c r="N51" s="18">
        <f t="shared" si="6"/>
        <v>0.09</v>
      </c>
      <c r="O51" s="18">
        <f t="shared" si="6"/>
        <v>4.3019999999999996</v>
      </c>
      <c r="P51" s="18">
        <f t="shared" si="6"/>
        <v>309.5</v>
      </c>
      <c r="Q51" s="18">
        <f t="shared" si="6"/>
        <v>624.39</v>
      </c>
      <c r="R51" s="18">
        <f t="shared" si="6"/>
        <v>164.19</v>
      </c>
      <c r="S51" s="18">
        <f t="shared" si="6"/>
        <v>7.7500000000000009</v>
      </c>
      <c r="T51" s="88"/>
      <c r="U51" s="88"/>
      <c r="V51" s="89">
        <f>V22+V50</f>
        <v>48.688805000000002</v>
      </c>
    </row>
    <row r="52" spans="1:24" x14ac:dyDescent="0.3">
      <c r="A52" s="5"/>
      <c r="B52" s="20" t="s">
        <v>29</v>
      </c>
      <c r="C52" s="6"/>
      <c r="D52" s="6"/>
      <c r="E52" s="6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22"/>
      <c r="U52" s="22"/>
      <c r="V52" s="22"/>
    </row>
    <row r="53" spans="1:24" x14ac:dyDescent="0.3">
      <c r="A53" s="5"/>
      <c r="B53" s="20" t="s">
        <v>23</v>
      </c>
      <c r="C53" s="6"/>
      <c r="D53" s="6"/>
      <c r="E53" s="6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22"/>
      <c r="U53" s="22"/>
      <c r="V53" s="22"/>
    </row>
    <row r="54" spans="1:24" s="33" customFormat="1" ht="37.5" x14ac:dyDescent="0.3">
      <c r="A54" s="34" t="s">
        <v>77</v>
      </c>
      <c r="B54" s="3" t="s">
        <v>31</v>
      </c>
      <c r="C54" s="3"/>
      <c r="D54" s="3"/>
      <c r="E54" s="3"/>
      <c r="F54" s="65">
        <v>150</v>
      </c>
      <c r="G54" s="65"/>
      <c r="H54" s="65">
        <v>0.6</v>
      </c>
      <c r="I54" s="65">
        <v>0.53</v>
      </c>
      <c r="J54" s="65">
        <v>13.73</v>
      </c>
      <c r="K54" s="65">
        <v>59.4</v>
      </c>
      <c r="L54" s="119">
        <v>0.04</v>
      </c>
      <c r="M54" s="65">
        <v>217.8</v>
      </c>
      <c r="N54" s="65">
        <v>0</v>
      </c>
      <c r="O54" s="65">
        <v>0.22</v>
      </c>
      <c r="P54" s="65">
        <v>21.12</v>
      </c>
      <c r="Q54" s="65">
        <v>14.52</v>
      </c>
      <c r="R54" s="65">
        <v>11.88</v>
      </c>
      <c r="S54" s="65">
        <v>2.9</v>
      </c>
      <c r="T54" s="22">
        <v>150</v>
      </c>
      <c r="U54" s="22">
        <v>120</v>
      </c>
      <c r="V54" s="85">
        <f>(T54*U54)/1000</f>
        <v>18</v>
      </c>
      <c r="W54" s="107"/>
      <c r="X54" s="107"/>
    </row>
    <row r="55" spans="1:24" s="33" customFormat="1" ht="56.25" x14ac:dyDescent="0.3">
      <c r="A55" s="34" t="s">
        <v>73</v>
      </c>
      <c r="B55" s="34" t="s">
        <v>30</v>
      </c>
      <c r="C55" s="3"/>
      <c r="D55" s="3"/>
      <c r="E55" s="3"/>
      <c r="F55" s="101" t="s">
        <v>0</v>
      </c>
      <c r="G55" s="65"/>
      <c r="H55" s="65">
        <v>5.21</v>
      </c>
      <c r="I55" s="65">
        <v>5.33</v>
      </c>
      <c r="J55" s="65">
        <v>30.4</v>
      </c>
      <c r="K55" s="65">
        <v>179</v>
      </c>
      <c r="L55" s="65">
        <v>7.0000000000000007E-2</v>
      </c>
      <c r="M55" s="65">
        <v>0.78</v>
      </c>
      <c r="N55" s="65">
        <v>0.03</v>
      </c>
      <c r="O55" s="65">
        <v>0.06</v>
      </c>
      <c r="P55" s="65">
        <v>80.34</v>
      </c>
      <c r="Q55" s="65">
        <v>84.3</v>
      </c>
      <c r="R55" s="65">
        <v>14.42</v>
      </c>
      <c r="S55" s="65">
        <v>0.39</v>
      </c>
      <c r="T55" s="36"/>
      <c r="U55" s="36"/>
      <c r="V55" s="36"/>
      <c r="W55" s="107"/>
      <c r="X55" s="107"/>
    </row>
    <row r="56" spans="1:24" x14ac:dyDescent="0.3">
      <c r="A56" s="5"/>
      <c r="B56" s="5" t="s">
        <v>113</v>
      </c>
      <c r="C56" s="6"/>
      <c r="D56" s="6"/>
      <c r="E56" s="6"/>
      <c r="F56" s="65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22">
        <v>33</v>
      </c>
      <c r="U56" s="22">
        <v>42</v>
      </c>
      <c r="V56" s="84">
        <f>(T56*U56)/1000</f>
        <v>1.3859999999999999</v>
      </c>
    </row>
    <row r="57" spans="1:24" x14ac:dyDescent="0.3">
      <c r="A57" s="5"/>
      <c r="B57" s="5" t="s">
        <v>96</v>
      </c>
      <c r="C57" s="6"/>
      <c r="D57" s="6"/>
      <c r="E57" s="6"/>
      <c r="F57" s="65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22">
        <v>60</v>
      </c>
      <c r="U57" s="22">
        <v>42</v>
      </c>
      <c r="V57" s="84">
        <f t="shared" ref="V57:V60" si="7">(T57*U57)/1000</f>
        <v>2.52</v>
      </c>
    </row>
    <row r="58" spans="1:24" x14ac:dyDescent="0.3">
      <c r="A58" s="5"/>
      <c r="B58" s="5" t="s">
        <v>98</v>
      </c>
      <c r="C58" s="6"/>
      <c r="D58" s="6"/>
      <c r="E58" s="6"/>
      <c r="F58" s="65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22">
        <v>5</v>
      </c>
      <c r="U58" s="22">
        <v>429</v>
      </c>
      <c r="V58" s="84">
        <f t="shared" si="7"/>
        <v>2.145</v>
      </c>
    </row>
    <row r="59" spans="1:24" x14ac:dyDescent="0.3">
      <c r="A59" s="5"/>
      <c r="B59" s="5" t="s">
        <v>102</v>
      </c>
      <c r="C59" s="6"/>
      <c r="D59" s="6"/>
      <c r="E59" s="6"/>
      <c r="F59" s="65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22">
        <v>4</v>
      </c>
      <c r="U59" s="22">
        <v>51</v>
      </c>
      <c r="V59" s="84">
        <f t="shared" si="7"/>
        <v>0.20399999999999999</v>
      </c>
    </row>
    <row r="60" spans="1:24" x14ac:dyDescent="0.3">
      <c r="A60" s="5"/>
      <c r="B60" s="5" t="s">
        <v>99</v>
      </c>
      <c r="C60" s="6"/>
      <c r="D60" s="6"/>
      <c r="E60" s="6"/>
      <c r="F60" s="65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22">
        <v>1</v>
      </c>
      <c r="U60" s="22">
        <v>10.23</v>
      </c>
      <c r="V60" s="84">
        <f t="shared" si="7"/>
        <v>1.0230000000000001E-2</v>
      </c>
    </row>
    <row r="61" spans="1:24" s="33" customFormat="1" x14ac:dyDescent="0.3">
      <c r="A61" s="34"/>
      <c r="B61" s="34" t="s">
        <v>100</v>
      </c>
      <c r="C61" s="3"/>
      <c r="D61" s="3"/>
      <c r="E61" s="3"/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  <c r="R61" s="65"/>
      <c r="S61" s="65"/>
      <c r="T61" s="36"/>
      <c r="U61" s="36"/>
      <c r="V61" s="85">
        <f>V56+V57+V58+V59+V60</f>
        <v>6.2652299999999999</v>
      </c>
      <c r="W61" s="107"/>
      <c r="X61" s="107"/>
    </row>
    <row r="62" spans="1:24" s="33" customFormat="1" ht="37.5" x14ac:dyDescent="0.3">
      <c r="A62" s="34" t="s">
        <v>90</v>
      </c>
      <c r="B62" s="3" t="s">
        <v>45</v>
      </c>
      <c r="C62" s="3"/>
      <c r="D62" s="3"/>
      <c r="E62" s="3"/>
      <c r="F62" s="65">
        <v>200</v>
      </c>
      <c r="G62" s="65"/>
      <c r="H62" s="65">
        <v>0.26</v>
      </c>
      <c r="I62" s="65">
        <v>0.05</v>
      </c>
      <c r="J62" s="65">
        <v>6.57</v>
      </c>
      <c r="K62" s="65">
        <v>25.1</v>
      </c>
      <c r="L62" s="65">
        <v>0</v>
      </c>
      <c r="M62" s="65">
        <v>0.26</v>
      </c>
      <c r="N62" s="65">
        <v>0</v>
      </c>
      <c r="O62" s="65">
        <v>0.5</v>
      </c>
      <c r="P62" s="65">
        <v>6.07</v>
      </c>
      <c r="Q62" s="65">
        <v>9.68</v>
      </c>
      <c r="R62" s="65">
        <v>4.6399999999999997</v>
      </c>
      <c r="S62" s="65">
        <v>0.88</v>
      </c>
      <c r="T62" s="36"/>
      <c r="U62" s="36"/>
      <c r="V62" s="36"/>
      <c r="W62" s="107"/>
      <c r="X62" s="107"/>
    </row>
    <row r="63" spans="1:24" x14ac:dyDescent="0.3">
      <c r="A63" s="5"/>
      <c r="B63" s="6" t="s">
        <v>114</v>
      </c>
      <c r="C63" s="6"/>
      <c r="D63" s="6"/>
      <c r="E63" s="6"/>
      <c r="F63" s="65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22">
        <v>1</v>
      </c>
      <c r="U63" s="22">
        <v>530</v>
      </c>
      <c r="V63" s="22">
        <f>(T63*U63)/1000</f>
        <v>0.53</v>
      </c>
    </row>
    <row r="64" spans="1:24" x14ac:dyDescent="0.3">
      <c r="A64" s="5"/>
      <c r="B64" s="6" t="s">
        <v>97</v>
      </c>
      <c r="C64" s="6"/>
      <c r="D64" s="6"/>
      <c r="E64" s="6"/>
      <c r="F64" s="65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22">
        <v>8</v>
      </c>
      <c r="U64" s="22">
        <v>363</v>
      </c>
      <c r="V64" s="22">
        <f>(T64*U64)/1000</f>
        <v>2.9039999999999999</v>
      </c>
    </row>
    <row r="65" spans="1:24" s="33" customFormat="1" x14ac:dyDescent="0.3">
      <c r="A65" s="34"/>
      <c r="B65" s="3" t="s">
        <v>100</v>
      </c>
      <c r="C65" s="3"/>
      <c r="D65" s="3"/>
      <c r="E65" s="3"/>
      <c r="F65" s="65"/>
      <c r="G65" s="65"/>
      <c r="H65" s="65"/>
      <c r="I65" s="65"/>
      <c r="J65" s="65"/>
      <c r="K65" s="65"/>
      <c r="L65" s="65"/>
      <c r="M65" s="65"/>
      <c r="N65" s="65"/>
      <c r="O65" s="65"/>
      <c r="P65" s="65"/>
      <c r="Q65" s="65"/>
      <c r="R65" s="65"/>
      <c r="S65" s="65"/>
      <c r="T65" s="36"/>
      <c r="U65" s="36"/>
      <c r="V65" s="36">
        <f>V63+V64</f>
        <v>3.4340000000000002</v>
      </c>
      <c r="W65" s="107"/>
      <c r="X65" s="107"/>
    </row>
    <row r="66" spans="1:24" s="33" customFormat="1" x14ac:dyDescent="0.3">
      <c r="A66" s="34"/>
      <c r="B66" s="3" t="s">
        <v>20</v>
      </c>
      <c r="C66" s="3"/>
      <c r="D66" s="3"/>
      <c r="E66" s="3"/>
      <c r="F66" s="65">
        <v>40</v>
      </c>
      <c r="G66" s="65"/>
      <c r="H66" s="65">
        <v>3.48</v>
      </c>
      <c r="I66" s="65">
        <v>0.6</v>
      </c>
      <c r="J66" s="65">
        <v>16</v>
      </c>
      <c r="K66" s="65">
        <v>83.6</v>
      </c>
      <c r="L66" s="65">
        <v>0.1</v>
      </c>
      <c r="M66" s="65">
        <v>0</v>
      </c>
      <c r="N66" s="65">
        <v>0</v>
      </c>
      <c r="O66" s="65">
        <v>0.66</v>
      </c>
      <c r="P66" s="65">
        <v>13.2</v>
      </c>
      <c r="Q66" s="65">
        <v>93.6</v>
      </c>
      <c r="R66" s="65">
        <v>26.4</v>
      </c>
      <c r="S66" s="65">
        <v>1.76</v>
      </c>
      <c r="T66" s="22">
        <v>40</v>
      </c>
      <c r="U66" s="22">
        <v>62</v>
      </c>
      <c r="V66" s="85">
        <f>(T66*U66)/1000</f>
        <v>2.48</v>
      </c>
      <c r="W66" s="107"/>
      <c r="X66" s="107"/>
    </row>
    <row r="67" spans="1:24" x14ac:dyDescent="0.3">
      <c r="A67" s="8"/>
      <c r="B67" s="14" t="s">
        <v>155</v>
      </c>
      <c r="C67" s="11"/>
      <c r="D67" s="11"/>
      <c r="E67" s="11"/>
      <c r="F67" s="12"/>
      <c r="G67" s="25"/>
      <c r="H67" s="12">
        <f>H54+H55+H62+H66</f>
        <v>9.5499999999999989</v>
      </c>
      <c r="I67" s="12">
        <f t="shared" ref="I67:S67" si="8">I54+I55+I62+I66</f>
        <v>6.51</v>
      </c>
      <c r="J67" s="12">
        <f t="shared" si="8"/>
        <v>66.699999999999989</v>
      </c>
      <c r="K67" s="12">
        <f t="shared" si="8"/>
        <v>347.1</v>
      </c>
      <c r="L67" s="12">
        <f t="shared" si="8"/>
        <v>0.21000000000000002</v>
      </c>
      <c r="M67" s="12">
        <f t="shared" si="8"/>
        <v>218.84</v>
      </c>
      <c r="N67" s="12">
        <f t="shared" si="8"/>
        <v>0.03</v>
      </c>
      <c r="O67" s="12">
        <f t="shared" si="8"/>
        <v>1.44</v>
      </c>
      <c r="P67" s="12">
        <f t="shared" si="8"/>
        <v>120.73</v>
      </c>
      <c r="Q67" s="12">
        <f t="shared" si="8"/>
        <v>202.1</v>
      </c>
      <c r="R67" s="12">
        <f t="shared" si="8"/>
        <v>57.34</v>
      </c>
      <c r="S67" s="12">
        <f t="shared" si="8"/>
        <v>5.93</v>
      </c>
      <c r="T67" s="86"/>
      <c r="U67" s="86"/>
      <c r="V67" s="87">
        <f>V54+V61+V65+V66</f>
        <v>30.17923</v>
      </c>
    </row>
    <row r="68" spans="1:24" x14ac:dyDescent="0.3">
      <c r="A68" s="5"/>
      <c r="B68" s="20" t="s">
        <v>152</v>
      </c>
      <c r="C68" s="6"/>
      <c r="D68" s="6"/>
      <c r="E68" s="6"/>
      <c r="F68" s="65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22"/>
      <c r="U68" s="22"/>
      <c r="V68" s="22"/>
    </row>
    <row r="69" spans="1:24" s="33" customFormat="1" ht="37.5" x14ac:dyDescent="0.3">
      <c r="A69" s="34" t="s">
        <v>162</v>
      </c>
      <c r="B69" s="3" t="s">
        <v>33</v>
      </c>
      <c r="C69" s="3"/>
      <c r="D69" s="3"/>
      <c r="E69" s="3"/>
      <c r="F69" s="65">
        <v>200</v>
      </c>
      <c r="G69" s="65"/>
      <c r="H69" s="65">
        <v>5.44</v>
      </c>
      <c r="I69" s="65">
        <v>3.56</v>
      </c>
      <c r="J69" s="65">
        <v>18.940000000000001</v>
      </c>
      <c r="K69" s="65">
        <v>123</v>
      </c>
      <c r="L69" s="65">
        <v>0.22</v>
      </c>
      <c r="M69" s="65">
        <v>8.93</v>
      </c>
      <c r="N69" s="65">
        <v>0</v>
      </c>
      <c r="O69" s="65">
        <v>0.34</v>
      </c>
      <c r="P69" s="65">
        <v>33.29</v>
      </c>
      <c r="Q69" s="65">
        <v>96.81</v>
      </c>
      <c r="R69" s="65">
        <v>34.33</v>
      </c>
      <c r="S69" s="65">
        <v>1.82</v>
      </c>
      <c r="T69" s="36"/>
      <c r="U69" s="36"/>
      <c r="V69" s="36"/>
      <c r="W69" s="107"/>
      <c r="X69" s="107"/>
    </row>
    <row r="70" spans="1:24" x14ac:dyDescent="0.3">
      <c r="A70" s="5"/>
      <c r="B70" s="6" t="s">
        <v>106</v>
      </c>
      <c r="C70" s="6"/>
      <c r="D70" s="6"/>
      <c r="E70" s="6"/>
      <c r="F70" s="65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22">
        <v>54</v>
      </c>
      <c r="U70" s="22">
        <v>22</v>
      </c>
      <c r="V70" s="84">
        <f>(T70*U70)/1000</f>
        <v>1.1879999999999999</v>
      </c>
    </row>
    <row r="71" spans="1:24" x14ac:dyDescent="0.3">
      <c r="A71" s="5"/>
      <c r="B71" s="6" t="s">
        <v>115</v>
      </c>
      <c r="C71" s="6"/>
      <c r="D71" s="6"/>
      <c r="E71" s="6"/>
      <c r="F71" s="65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22">
        <v>20</v>
      </c>
      <c r="U71" s="22">
        <v>30</v>
      </c>
      <c r="V71" s="84">
        <f t="shared" ref="V71:V75" si="9">(T71*U71)/1000</f>
        <v>0.6</v>
      </c>
    </row>
    <row r="72" spans="1:24" x14ac:dyDescent="0.3">
      <c r="A72" s="5"/>
      <c r="B72" s="6" t="s">
        <v>107</v>
      </c>
      <c r="C72" s="6"/>
      <c r="D72" s="6"/>
      <c r="E72" s="6"/>
      <c r="F72" s="65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22">
        <v>9</v>
      </c>
      <c r="U72" s="22">
        <v>42</v>
      </c>
      <c r="V72" s="84">
        <f t="shared" si="9"/>
        <v>0.378</v>
      </c>
    </row>
    <row r="73" spans="1:24" x14ac:dyDescent="0.3">
      <c r="A73" s="5"/>
      <c r="B73" s="6" t="s">
        <v>104</v>
      </c>
      <c r="C73" s="6"/>
      <c r="D73" s="6"/>
      <c r="E73" s="6"/>
      <c r="F73" s="65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22">
        <v>10</v>
      </c>
      <c r="U73" s="22">
        <v>42</v>
      </c>
      <c r="V73" s="84">
        <f t="shared" si="9"/>
        <v>0.42</v>
      </c>
    </row>
    <row r="74" spans="1:24" x14ac:dyDescent="0.3">
      <c r="A74" s="5"/>
      <c r="B74" s="6" t="s">
        <v>105</v>
      </c>
      <c r="C74" s="6"/>
      <c r="D74" s="6"/>
      <c r="E74" s="6"/>
      <c r="F74" s="65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22">
        <v>3</v>
      </c>
      <c r="U74" s="22">
        <v>146</v>
      </c>
      <c r="V74" s="84">
        <f t="shared" si="9"/>
        <v>0.438</v>
      </c>
    </row>
    <row r="75" spans="1:24" x14ac:dyDescent="0.3">
      <c r="A75" s="5"/>
      <c r="B75" s="6" t="s">
        <v>99</v>
      </c>
      <c r="C75" s="6"/>
      <c r="D75" s="6"/>
      <c r="E75" s="6"/>
      <c r="F75" s="65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22">
        <v>1</v>
      </c>
      <c r="U75" s="22">
        <v>10.23</v>
      </c>
      <c r="V75" s="84">
        <f t="shared" si="9"/>
        <v>1.0230000000000001E-2</v>
      </c>
    </row>
    <row r="76" spans="1:24" s="33" customFormat="1" x14ac:dyDescent="0.3">
      <c r="A76" s="34"/>
      <c r="B76" s="3" t="s">
        <v>100</v>
      </c>
      <c r="C76" s="3"/>
      <c r="D76" s="3"/>
      <c r="E76" s="3"/>
      <c r="F76" s="65"/>
      <c r="G76" s="65"/>
      <c r="H76" s="65"/>
      <c r="I76" s="65"/>
      <c r="J76" s="65"/>
      <c r="K76" s="65"/>
      <c r="L76" s="65"/>
      <c r="M76" s="65"/>
      <c r="N76" s="65"/>
      <c r="O76" s="65"/>
      <c r="P76" s="65"/>
      <c r="Q76" s="65"/>
      <c r="R76" s="65"/>
      <c r="S76" s="65"/>
      <c r="T76" s="36"/>
      <c r="U76" s="36"/>
      <c r="V76" s="85">
        <f>V70+V71+V72+V73+V74+V75</f>
        <v>3.03423</v>
      </c>
      <c r="W76" s="107"/>
      <c r="X76" s="107"/>
    </row>
    <row r="77" spans="1:24" s="33" customFormat="1" ht="56.25" x14ac:dyDescent="0.3">
      <c r="A77" s="38" t="s">
        <v>83</v>
      </c>
      <c r="B77" s="3" t="s">
        <v>92</v>
      </c>
      <c r="C77" s="3"/>
      <c r="D77" s="3"/>
      <c r="E77" s="3"/>
      <c r="F77" s="65">
        <v>90</v>
      </c>
      <c r="G77" s="65"/>
      <c r="H77" s="65">
        <v>9.4</v>
      </c>
      <c r="I77" s="65">
        <v>10.69</v>
      </c>
      <c r="J77" s="65">
        <v>32.11</v>
      </c>
      <c r="K77" s="65">
        <v>259</v>
      </c>
      <c r="L77" s="65">
        <v>0.13</v>
      </c>
      <c r="M77" s="65">
        <v>0.84</v>
      </c>
      <c r="N77" s="65">
        <v>0.06</v>
      </c>
      <c r="O77" s="65">
        <v>0.02</v>
      </c>
      <c r="P77" s="65">
        <v>40.89</v>
      </c>
      <c r="Q77" s="65">
        <v>121.44</v>
      </c>
      <c r="R77" s="65">
        <v>26.89</v>
      </c>
      <c r="S77" s="65">
        <v>1.25</v>
      </c>
      <c r="T77" s="36"/>
      <c r="U77" s="36"/>
      <c r="V77" s="36"/>
      <c r="W77" s="107"/>
      <c r="X77" s="107"/>
    </row>
    <row r="78" spans="1:24" s="33" customFormat="1" x14ac:dyDescent="0.3">
      <c r="A78" s="38"/>
      <c r="B78" s="6" t="s">
        <v>110</v>
      </c>
      <c r="C78" s="6"/>
      <c r="D78" s="6"/>
      <c r="E78" s="6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22">
        <v>31</v>
      </c>
      <c r="U78" s="22">
        <v>31</v>
      </c>
      <c r="V78" s="84">
        <f>T78*U78/1000</f>
        <v>0.96099999999999997</v>
      </c>
      <c r="W78" s="107"/>
      <c r="X78" s="107"/>
    </row>
    <row r="79" spans="1:24" s="33" customFormat="1" x14ac:dyDescent="0.3">
      <c r="A79" s="38"/>
      <c r="B79" s="6" t="s">
        <v>144</v>
      </c>
      <c r="C79" s="6"/>
      <c r="D79" s="6"/>
      <c r="E79" s="6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22">
        <v>1</v>
      </c>
      <c r="U79" s="22">
        <v>31</v>
      </c>
      <c r="V79" s="84">
        <f t="shared" ref="V79:V93" si="10">T79*U79/1000</f>
        <v>3.1E-2</v>
      </c>
      <c r="W79" s="107"/>
      <c r="X79" s="107"/>
    </row>
    <row r="80" spans="1:24" s="33" customFormat="1" x14ac:dyDescent="0.3">
      <c r="A80" s="38"/>
      <c r="B80" s="6" t="s">
        <v>116</v>
      </c>
      <c r="C80" s="6"/>
      <c r="D80" s="6"/>
      <c r="E80" s="6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22">
        <v>3</v>
      </c>
      <c r="U80" s="22">
        <v>165</v>
      </c>
      <c r="V80" s="84">
        <f t="shared" si="10"/>
        <v>0.495</v>
      </c>
      <c r="W80" s="107"/>
      <c r="X80" s="107"/>
    </row>
    <row r="81" spans="1:24" s="33" customFormat="1" x14ac:dyDescent="0.3">
      <c r="A81" s="38"/>
      <c r="B81" s="6" t="s">
        <v>98</v>
      </c>
      <c r="C81" s="6"/>
      <c r="D81" s="6"/>
      <c r="E81" s="6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22">
        <v>3</v>
      </c>
      <c r="U81" s="22">
        <v>429</v>
      </c>
      <c r="V81" s="84">
        <f t="shared" si="10"/>
        <v>1.2869999999999999</v>
      </c>
      <c r="W81" s="107"/>
      <c r="X81" s="107"/>
    </row>
    <row r="82" spans="1:24" s="33" customFormat="1" x14ac:dyDescent="0.3">
      <c r="A82" s="38"/>
      <c r="B82" s="6" t="s">
        <v>96</v>
      </c>
      <c r="C82" s="6"/>
      <c r="D82" s="6"/>
      <c r="E82" s="6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22">
        <v>13</v>
      </c>
      <c r="U82" s="22">
        <v>42</v>
      </c>
      <c r="V82" s="84">
        <f t="shared" si="10"/>
        <v>0.54600000000000004</v>
      </c>
      <c r="W82" s="107"/>
      <c r="X82" s="107"/>
    </row>
    <row r="83" spans="1:24" s="33" customFormat="1" x14ac:dyDescent="0.3">
      <c r="A83" s="38"/>
      <c r="B83" s="6" t="s">
        <v>102</v>
      </c>
      <c r="C83" s="6"/>
      <c r="D83" s="6"/>
      <c r="E83" s="6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22">
        <v>1</v>
      </c>
      <c r="U83" s="22">
        <v>51</v>
      </c>
      <c r="V83" s="84">
        <f t="shared" si="10"/>
        <v>5.0999999999999997E-2</v>
      </c>
      <c r="W83" s="107"/>
      <c r="X83" s="107"/>
    </row>
    <row r="84" spans="1:24" s="33" customFormat="1" x14ac:dyDescent="0.3">
      <c r="A84" s="38"/>
      <c r="B84" s="6" t="s">
        <v>117</v>
      </c>
      <c r="C84" s="6"/>
      <c r="D84" s="6"/>
      <c r="E84" s="6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22">
        <v>1</v>
      </c>
      <c r="U84" s="22">
        <v>341</v>
      </c>
      <c r="V84" s="84">
        <f t="shared" si="10"/>
        <v>0.34100000000000003</v>
      </c>
      <c r="W84" s="107"/>
      <c r="X84" s="107"/>
    </row>
    <row r="85" spans="1:24" s="33" customFormat="1" x14ac:dyDescent="0.3">
      <c r="A85" s="38"/>
      <c r="B85" s="6" t="s">
        <v>99</v>
      </c>
      <c r="C85" s="6"/>
      <c r="D85" s="6"/>
      <c r="E85" s="6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22">
        <v>0.4</v>
      </c>
      <c r="U85" s="22">
        <v>10.23</v>
      </c>
      <c r="V85" s="84">
        <f t="shared" si="10"/>
        <v>4.0920000000000002E-3</v>
      </c>
      <c r="W85" s="107"/>
      <c r="X85" s="107"/>
    </row>
    <row r="86" spans="1:24" s="33" customFormat="1" x14ac:dyDescent="0.3">
      <c r="A86" s="38"/>
      <c r="B86" s="6" t="s">
        <v>108</v>
      </c>
      <c r="C86" s="6"/>
      <c r="D86" s="6"/>
      <c r="E86" s="6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22">
        <v>23</v>
      </c>
      <c r="U86" s="22">
        <v>506</v>
      </c>
      <c r="V86" s="84">
        <f t="shared" si="10"/>
        <v>11.638</v>
      </c>
      <c r="W86" s="107"/>
      <c r="X86" s="107"/>
    </row>
    <row r="87" spans="1:24" s="33" customFormat="1" x14ac:dyDescent="0.3">
      <c r="A87" s="38"/>
      <c r="B87" s="6" t="s">
        <v>120</v>
      </c>
      <c r="C87" s="6"/>
      <c r="D87" s="6"/>
      <c r="E87" s="6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22">
        <v>10</v>
      </c>
      <c r="U87" s="22">
        <v>53.9</v>
      </c>
      <c r="V87" s="84">
        <f t="shared" si="10"/>
        <v>0.53900000000000003</v>
      </c>
      <c r="W87" s="107"/>
      <c r="X87" s="107"/>
    </row>
    <row r="88" spans="1:24" s="33" customFormat="1" x14ac:dyDescent="0.3">
      <c r="A88" s="38"/>
      <c r="B88" s="6" t="s">
        <v>107</v>
      </c>
      <c r="C88" s="6"/>
      <c r="D88" s="6"/>
      <c r="E88" s="6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22">
        <v>8</v>
      </c>
      <c r="U88" s="22">
        <v>42</v>
      </c>
      <c r="V88" s="84">
        <f t="shared" si="10"/>
        <v>0.33600000000000002</v>
      </c>
      <c r="W88" s="107"/>
      <c r="X88" s="107"/>
    </row>
    <row r="89" spans="1:24" s="33" customFormat="1" x14ac:dyDescent="0.3">
      <c r="A89" s="38"/>
      <c r="B89" s="6" t="s">
        <v>98</v>
      </c>
      <c r="C89" s="6"/>
      <c r="D89" s="6"/>
      <c r="E89" s="6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22">
        <v>7</v>
      </c>
      <c r="U89" s="22">
        <v>429</v>
      </c>
      <c r="V89" s="84">
        <f t="shared" si="10"/>
        <v>3.0030000000000001</v>
      </c>
      <c r="W89" s="107"/>
      <c r="X89" s="107"/>
    </row>
    <row r="90" spans="1:24" s="33" customFormat="1" x14ac:dyDescent="0.3">
      <c r="A90" s="38"/>
      <c r="B90" s="6" t="s">
        <v>99</v>
      </c>
      <c r="C90" s="6"/>
      <c r="D90" s="6"/>
      <c r="E90" s="6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22">
        <v>1</v>
      </c>
      <c r="U90" s="22">
        <v>10.23</v>
      </c>
      <c r="V90" s="84">
        <f t="shared" si="10"/>
        <v>1.0230000000000001E-2</v>
      </c>
      <c r="W90" s="107"/>
      <c r="X90" s="107"/>
    </row>
    <row r="91" spans="1:24" s="33" customFormat="1" x14ac:dyDescent="0.3">
      <c r="A91" s="38"/>
      <c r="B91" s="6" t="s">
        <v>145</v>
      </c>
      <c r="C91" s="6"/>
      <c r="D91" s="6"/>
      <c r="E91" s="6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22">
        <v>1</v>
      </c>
      <c r="U91" s="22">
        <v>165</v>
      </c>
      <c r="V91" s="84">
        <f t="shared" si="10"/>
        <v>0.16500000000000001</v>
      </c>
      <c r="W91" s="107"/>
      <c r="X91" s="107"/>
    </row>
    <row r="92" spans="1:24" s="33" customFormat="1" ht="37.5" x14ac:dyDescent="0.3">
      <c r="A92" s="38"/>
      <c r="B92" s="5" t="s">
        <v>146</v>
      </c>
      <c r="C92" s="6"/>
      <c r="D92" s="6"/>
      <c r="E92" s="6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22">
        <v>1</v>
      </c>
      <c r="U92" s="22">
        <v>429</v>
      </c>
      <c r="V92" s="84">
        <f t="shared" si="10"/>
        <v>0.42899999999999999</v>
      </c>
      <c r="W92" s="107"/>
      <c r="X92" s="107"/>
    </row>
    <row r="93" spans="1:24" s="33" customFormat="1" ht="37.5" x14ac:dyDescent="0.3">
      <c r="A93" s="38"/>
      <c r="B93" s="5" t="s">
        <v>147</v>
      </c>
      <c r="C93" s="6"/>
      <c r="D93" s="6"/>
      <c r="E93" s="6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22">
        <v>0.2</v>
      </c>
      <c r="U93" s="22">
        <v>146</v>
      </c>
      <c r="V93" s="84">
        <f t="shared" si="10"/>
        <v>2.9200000000000004E-2</v>
      </c>
      <c r="W93" s="107"/>
      <c r="X93" s="107"/>
    </row>
    <row r="94" spans="1:24" s="33" customFormat="1" x14ac:dyDescent="0.3">
      <c r="A94" s="38"/>
      <c r="B94" s="3" t="s">
        <v>100</v>
      </c>
      <c r="C94" s="3"/>
      <c r="D94" s="3"/>
      <c r="E94" s="3"/>
      <c r="F94" s="101"/>
      <c r="G94" s="101"/>
      <c r="H94" s="101"/>
      <c r="I94" s="101"/>
      <c r="J94" s="101"/>
      <c r="K94" s="101"/>
      <c r="L94" s="101"/>
      <c r="M94" s="101"/>
      <c r="N94" s="101"/>
      <c r="O94" s="101"/>
      <c r="P94" s="101"/>
      <c r="Q94" s="101"/>
      <c r="R94" s="101"/>
      <c r="S94" s="101"/>
      <c r="T94" s="36"/>
      <c r="U94" s="36"/>
      <c r="V94" s="85">
        <f>SUM(V78:V93)</f>
        <v>19.865521999999999</v>
      </c>
      <c r="W94" s="107"/>
      <c r="X94" s="107"/>
    </row>
    <row r="95" spans="1:24" s="33" customFormat="1" ht="37.5" x14ac:dyDescent="0.3">
      <c r="A95" s="34" t="s">
        <v>89</v>
      </c>
      <c r="B95" s="3" t="s">
        <v>34</v>
      </c>
      <c r="C95" s="3"/>
      <c r="D95" s="3"/>
      <c r="E95" s="3"/>
      <c r="F95" s="65">
        <v>200</v>
      </c>
      <c r="G95" s="65"/>
      <c r="H95" s="101">
        <v>0.22</v>
      </c>
      <c r="I95" s="101">
        <v>0</v>
      </c>
      <c r="J95" s="101">
        <v>9.4700000000000006</v>
      </c>
      <c r="K95" s="101">
        <v>36.5</v>
      </c>
      <c r="L95" s="101">
        <v>0</v>
      </c>
      <c r="M95" s="101">
        <v>0.18</v>
      </c>
      <c r="N95" s="101">
        <v>0</v>
      </c>
      <c r="O95" s="101">
        <v>0.4</v>
      </c>
      <c r="P95" s="101">
        <v>9.8699999999999992</v>
      </c>
      <c r="Q95" s="101">
        <v>6.78</v>
      </c>
      <c r="R95" s="101">
        <v>2.64</v>
      </c>
      <c r="S95" s="101">
        <v>0.54</v>
      </c>
      <c r="T95" s="36"/>
      <c r="U95" s="36"/>
      <c r="V95" s="36"/>
      <c r="W95" s="107"/>
      <c r="X95" s="107"/>
    </row>
    <row r="96" spans="1:24" x14ac:dyDescent="0.3">
      <c r="A96" s="5"/>
      <c r="B96" s="6" t="s">
        <v>112</v>
      </c>
      <c r="C96" s="6"/>
      <c r="D96" s="6"/>
      <c r="E96" s="6"/>
      <c r="F96" s="65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22">
        <v>10</v>
      </c>
      <c r="U96" s="22">
        <v>242</v>
      </c>
      <c r="V96" s="84">
        <f>(T96*U96)/1000</f>
        <v>2.42</v>
      </c>
    </row>
    <row r="97" spans="1:24" x14ac:dyDescent="0.3">
      <c r="A97" s="5"/>
      <c r="B97" s="6" t="s">
        <v>102</v>
      </c>
      <c r="C97" s="6"/>
      <c r="D97" s="6"/>
      <c r="E97" s="6"/>
      <c r="F97" s="65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22">
        <v>10</v>
      </c>
      <c r="U97" s="22">
        <v>51</v>
      </c>
      <c r="V97" s="84">
        <f>(T97*U97)/1000</f>
        <v>0.51</v>
      </c>
    </row>
    <row r="98" spans="1:24" s="33" customFormat="1" x14ac:dyDescent="0.3">
      <c r="A98" s="34"/>
      <c r="B98" s="3" t="s">
        <v>100</v>
      </c>
      <c r="C98" s="3"/>
      <c r="D98" s="3"/>
      <c r="E98" s="3"/>
      <c r="F98" s="65"/>
      <c r="G98" s="65"/>
      <c r="H98" s="65"/>
      <c r="I98" s="65"/>
      <c r="J98" s="65"/>
      <c r="K98" s="65"/>
      <c r="L98" s="65"/>
      <c r="M98" s="65"/>
      <c r="N98" s="65"/>
      <c r="O98" s="65"/>
      <c r="P98" s="65"/>
      <c r="Q98" s="65"/>
      <c r="R98" s="65"/>
      <c r="S98" s="65"/>
      <c r="T98" s="36"/>
      <c r="U98" s="36"/>
      <c r="V98" s="85">
        <f>V96+V97</f>
        <v>2.9299999999999997</v>
      </c>
      <c r="W98" s="107"/>
      <c r="X98" s="107"/>
    </row>
    <row r="99" spans="1:24" s="33" customFormat="1" x14ac:dyDescent="0.3">
      <c r="A99" s="34"/>
      <c r="B99" s="3" t="s">
        <v>21</v>
      </c>
      <c r="C99" s="3"/>
      <c r="D99" s="3"/>
      <c r="E99" s="3"/>
      <c r="F99" s="101">
        <v>40</v>
      </c>
      <c r="G99" s="101"/>
      <c r="H99" s="101">
        <v>2.64</v>
      </c>
      <c r="I99" s="101">
        <v>0.48</v>
      </c>
      <c r="J99" s="101">
        <v>14.12</v>
      </c>
      <c r="K99" s="101">
        <v>72.400000000000006</v>
      </c>
      <c r="L99" s="101">
        <v>0.08</v>
      </c>
      <c r="M99" s="101">
        <v>0</v>
      </c>
      <c r="N99" s="101">
        <v>0</v>
      </c>
      <c r="O99" s="101">
        <v>0.4</v>
      </c>
      <c r="P99" s="101">
        <v>14</v>
      </c>
      <c r="Q99" s="101">
        <v>63.2</v>
      </c>
      <c r="R99" s="101">
        <v>18.8</v>
      </c>
      <c r="S99" s="101">
        <v>1.56</v>
      </c>
      <c r="T99" s="22">
        <v>40</v>
      </c>
      <c r="U99" s="22">
        <v>62</v>
      </c>
      <c r="V99" s="85">
        <f>(T99*U99)/1000</f>
        <v>2.48</v>
      </c>
      <c r="W99" s="107"/>
      <c r="X99" s="107"/>
    </row>
    <row r="100" spans="1:24" x14ac:dyDescent="0.3">
      <c r="A100" s="8"/>
      <c r="B100" s="14" t="s">
        <v>153</v>
      </c>
      <c r="C100" s="11"/>
      <c r="D100" s="11"/>
      <c r="E100" s="11"/>
      <c r="F100" s="12"/>
      <c r="G100" s="12"/>
      <c r="H100" s="12">
        <f>H69+H77+H95+H99</f>
        <v>17.7</v>
      </c>
      <c r="I100" s="12">
        <f t="shared" ref="I100:S100" si="11">I69+I77+I95+I99</f>
        <v>14.73</v>
      </c>
      <c r="J100" s="12">
        <f t="shared" si="11"/>
        <v>74.64</v>
      </c>
      <c r="K100" s="12">
        <f t="shared" si="11"/>
        <v>490.9</v>
      </c>
      <c r="L100" s="12">
        <f t="shared" si="11"/>
        <v>0.43</v>
      </c>
      <c r="M100" s="12">
        <f t="shared" si="11"/>
        <v>9.9499999999999993</v>
      </c>
      <c r="N100" s="12">
        <f t="shared" si="11"/>
        <v>0.06</v>
      </c>
      <c r="O100" s="12">
        <f t="shared" si="11"/>
        <v>1.1600000000000001</v>
      </c>
      <c r="P100" s="12">
        <f t="shared" si="11"/>
        <v>98.050000000000011</v>
      </c>
      <c r="Q100" s="12">
        <f t="shared" si="11"/>
        <v>288.23</v>
      </c>
      <c r="R100" s="12">
        <f t="shared" si="11"/>
        <v>82.66</v>
      </c>
      <c r="S100" s="12">
        <f t="shared" si="11"/>
        <v>5.17</v>
      </c>
      <c r="T100" s="86"/>
      <c r="U100" s="86"/>
      <c r="V100" s="87">
        <f>V76+V94+V98+V99</f>
        <v>28.309752</v>
      </c>
    </row>
    <row r="101" spans="1:24" x14ac:dyDescent="0.3">
      <c r="A101" s="15"/>
      <c r="B101" s="16" t="s">
        <v>60</v>
      </c>
      <c r="C101" s="17"/>
      <c r="D101" s="17"/>
      <c r="E101" s="17"/>
      <c r="F101" s="18"/>
      <c r="G101" s="18"/>
      <c r="H101" s="18">
        <f t="shared" ref="H101:S101" si="12">H67+H100</f>
        <v>27.25</v>
      </c>
      <c r="I101" s="18">
        <f t="shared" si="12"/>
        <v>21.240000000000002</v>
      </c>
      <c r="J101" s="18">
        <f t="shared" si="12"/>
        <v>141.33999999999997</v>
      </c>
      <c r="K101" s="18">
        <f t="shared" si="12"/>
        <v>838</v>
      </c>
      <c r="L101" s="18">
        <f t="shared" si="12"/>
        <v>0.64</v>
      </c>
      <c r="M101" s="18">
        <f t="shared" si="12"/>
        <v>228.79</v>
      </c>
      <c r="N101" s="18">
        <f t="shared" si="12"/>
        <v>0.09</v>
      </c>
      <c r="O101" s="18">
        <f t="shared" si="12"/>
        <v>2.6</v>
      </c>
      <c r="P101" s="18">
        <f t="shared" si="12"/>
        <v>218.78000000000003</v>
      </c>
      <c r="Q101" s="18">
        <f t="shared" si="12"/>
        <v>490.33000000000004</v>
      </c>
      <c r="R101" s="18">
        <f t="shared" si="12"/>
        <v>140</v>
      </c>
      <c r="S101" s="18">
        <f t="shared" si="12"/>
        <v>11.1</v>
      </c>
      <c r="T101" s="88"/>
      <c r="U101" s="88"/>
      <c r="V101" s="89">
        <f>V67+V100</f>
        <v>58.488982</v>
      </c>
    </row>
    <row r="102" spans="1:24" x14ac:dyDescent="0.3">
      <c r="A102" s="5"/>
      <c r="B102" s="63" t="s">
        <v>35</v>
      </c>
      <c r="C102" s="6"/>
      <c r="D102" s="6"/>
      <c r="E102" s="6"/>
      <c r="F102" s="65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22"/>
      <c r="U102" s="22"/>
      <c r="V102" s="22"/>
    </row>
    <row r="103" spans="1:24" x14ac:dyDescent="0.3">
      <c r="A103" s="5"/>
      <c r="B103" s="20" t="s">
        <v>23</v>
      </c>
      <c r="C103" s="6"/>
      <c r="D103" s="6"/>
      <c r="E103" s="6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22"/>
      <c r="U103" s="22"/>
      <c r="V103" s="22"/>
    </row>
    <row r="104" spans="1:24" s="33" customFormat="1" ht="37.5" x14ac:dyDescent="0.3">
      <c r="A104" s="34" t="s">
        <v>81</v>
      </c>
      <c r="B104" s="3" t="s">
        <v>36</v>
      </c>
      <c r="C104" s="3"/>
      <c r="D104" s="3"/>
      <c r="E104" s="3"/>
      <c r="F104" s="65">
        <v>15</v>
      </c>
      <c r="G104" s="65"/>
      <c r="H104" s="65">
        <v>3.56</v>
      </c>
      <c r="I104" s="65">
        <v>4.3899999999999997</v>
      </c>
      <c r="J104" s="65">
        <v>0</v>
      </c>
      <c r="K104" s="65">
        <v>54.3</v>
      </c>
      <c r="L104" s="65">
        <v>0</v>
      </c>
      <c r="M104" s="65">
        <v>0.35</v>
      </c>
      <c r="N104" s="65">
        <v>3.02</v>
      </c>
      <c r="O104" s="65">
        <v>0.21</v>
      </c>
      <c r="P104" s="65">
        <v>131.04</v>
      </c>
      <c r="Q104" s="65">
        <v>69.12</v>
      </c>
      <c r="R104" s="65">
        <v>0</v>
      </c>
      <c r="S104" s="65">
        <v>0</v>
      </c>
      <c r="T104" s="22">
        <v>15</v>
      </c>
      <c r="U104" s="22">
        <v>418</v>
      </c>
      <c r="V104" s="36">
        <f>(T104*U104)/1000</f>
        <v>6.27</v>
      </c>
      <c r="W104" s="107"/>
      <c r="X104" s="107"/>
    </row>
    <row r="105" spans="1:24" s="33" customFormat="1" ht="56.25" x14ac:dyDescent="0.3">
      <c r="A105" s="34" t="s">
        <v>73</v>
      </c>
      <c r="B105" s="34" t="s">
        <v>56</v>
      </c>
      <c r="C105" s="3"/>
      <c r="D105" s="3"/>
      <c r="E105" s="3"/>
      <c r="F105" s="65" t="s">
        <v>0</v>
      </c>
      <c r="G105" s="65"/>
      <c r="H105" s="65">
        <v>4.12</v>
      </c>
      <c r="I105" s="65">
        <v>5.33</v>
      </c>
      <c r="J105" s="65">
        <v>31.44</v>
      </c>
      <c r="K105" s="65">
        <v>178</v>
      </c>
      <c r="L105" s="65">
        <v>0.05</v>
      </c>
      <c r="M105" s="65">
        <v>0.78</v>
      </c>
      <c r="N105" s="65">
        <v>0.03</v>
      </c>
      <c r="O105" s="65">
        <v>0.2</v>
      </c>
      <c r="P105" s="65">
        <v>76.349999999999994</v>
      </c>
      <c r="Q105" s="65">
        <v>105.26</v>
      </c>
      <c r="R105" s="65">
        <v>24.81</v>
      </c>
      <c r="S105" s="65">
        <v>0.38</v>
      </c>
      <c r="T105" s="36"/>
      <c r="U105" s="36"/>
      <c r="V105" s="36"/>
      <c r="W105" s="107"/>
      <c r="X105" s="107"/>
    </row>
    <row r="106" spans="1:24" x14ac:dyDescent="0.3">
      <c r="A106" s="5"/>
      <c r="B106" s="5" t="s">
        <v>120</v>
      </c>
      <c r="C106" s="6"/>
      <c r="D106" s="6"/>
      <c r="E106" s="6"/>
      <c r="F106" s="65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22">
        <v>33</v>
      </c>
      <c r="U106" s="22">
        <v>53.9</v>
      </c>
      <c r="V106" s="84">
        <f>(T106*U106)/1000</f>
        <v>1.7786999999999999</v>
      </c>
    </row>
    <row r="107" spans="1:24" x14ac:dyDescent="0.3">
      <c r="A107" s="5"/>
      <c r="B107" s="5" t="s">
        <v>96</v>
      </c>
      <c r="C107" s="6"/>
      <c r="D107" s="6"/>
      <c r="E107" s="6"/>
      <c r="F107" s="65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22">
        <v>60</v>
      </c>
      <c r="U107" s="22">
        <v>42</v>
      </c>
      <c r="V107" s="84">
        <f t="shared" ref="V107:V110" si="13">(T107*U107)/1000</f>
        <v>2.52</v>
      </c>
    </row>
    <row r="108" spans="1:24" x14ac:dyDescent="0.3">
      <c r="A108" s="5"/>
      <c r="B108" s="5" t="s">
        <v>99</v>
      </c>
      <c r="C108" s="6"/>
      <c r="D108" s="6"/>
      <c r="E108" s="6"/>
      <c r="F108" s="65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22">
        <v>1</v>
      </c>
      <c r="U108" s="22">
        <v>10.23</v>
      </c>
      <c r="V108" s="84">
        <f t="shared" si="13"/>
        <v>1.0230000000000001E-2</v>
      </c>
    </row>
    <row r="109" spans="1:24" x14ac:dyDescent="0.3">
      <c r="A109" s="5"/>
      <c r="B109" s="5" t="s">
        <v>102</v>
      </c>
      <c r="C109" s="6"/>
      <c r="D109" s="6"/>
      <c r="E109" s="6"/>
      <c r="F109" s="65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22">
        <v>4</v>
      </c>
      <c r="U109" s="22">
        <v>51</v>
      </c>
      <c r="V109" s="84">
        <f t="shared" si="13"/>
        <v>0.20399999999999999</v>
      </c>
    </row>
    <row r="110" spans="1:24" x14ac:dyDescent="0.3">
      <c r="A110" s="5"/>
      <c r="B110" s="5" t="s">
        <v>98</v>
      </c>
      <c r="C110" s="6"/>
      <c r="D110" s="6"/>
      <c r="E110" s="6"/>
      <c r="F110" s="65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22">
        <v>5</v>
      </c>
      <c r="U110" s="22">
        <v>429</v>
      </c>
      <c r="V110" s="84">
        <f t="shared" si="13"/>
        <v>2.145</v>
      </c>
    </row>
    <row r="111" spans="1:24" s="33" customFormat="1" x14ac:dyDescent="0.3">
      <c r="A111" s="34"/>
      <c r="B111" s="34" t="s">
        <v>100</v>
      </c>
      <c r="C111" s="3"/>
      <c r="D111" s="3"/>
      <c r="E111" s="3"/>
      <c r="F111" s="65"/>
      <c r="G111" s="65"/>
      <c r="H111" s="65"/>
      <c r="I111" s="65"/>
      <c r="J111" s="65"/>
      <c r="K111" s="65"/>
      <c r="L111" s="65"/>
      <c r="M111" s="65"/>
      <c r="N111" s="65"/>
      <c r="O111" s="65"/>
      <c r="P111" s="65"/>
      <c r="Q111" s="65"/>
      <c r="R111" s="65"/>
      <c r="S111" s="65"/>
      <c r="T111" s="36"/>
      <c r="U111" s="36"/>
      <c r="V111" s="85">
        <f>SUM(V106:V110)</f>
        <v>6.6579300000000003</v>
      </c>
      <c r="W111" s="107"/>
      <c r="X111" s="107"/>
    </row>
    <row r="112" spans="1:24" s="33" customFormat="1" ht="37.5" x14ac:dyDescent="0.3">
      <c r="A112" s="34" t="s">
        <v>88</v>
      </c>
      <c r="B112" s="3" t="s">
        <v>45</v>
      </c>
      <c r="C112" s="3"/>
      <c r="D112" s="3"/>
      <c r="E112" s="3"/>
      <c r="F112" s="65">
        <v>200</v>
      </c>
      <c r="G112" s="65"/>
      <c r="H112" s="101">
        <v>0.26</v>
      </c>
      <c r="I112" s="101">
        <v>0.05</v>
      </c>
      <c r="J112" s="101">
        <v>6.57</v>
      </c>
      <c r="K112" s="101">
        <v>25.1</v>
      </c>
      <c r="L112" s="101">
        <v>0</v>
      </c>
      <c r="M112" s="101">
        <v>0.26</v>
      </c>
      <c r="N112" s="101">
        <v>0</v>
      </c>
      <c r="O112" s="101">
        <v>0.5</v>
      </c>
      <c r="P112" s="101">
        <v>6.07</v>
      </c>
      <c r="Q112" s="101">
        <v>9.68</v>
      </c>
      <c r="R112" s="101">
        <v>4.6399999999999997</v>
      </c>
      <c r="S112" s="101">
        <v>0.88</v>
      </c>
      <c r="T112" s="36"/>
      <c r="U112" s="36"/>
      <c r="V112" s="36"/>
      <c r="W112" s="107"/>
      <c r="X112" s="107"/>
    </row>
    <row r="113" spans="1:24" x14ac:dyDescent="0.3">
      <c r="A113" s="5"/>
      <c r="B113" s="6" t="s">
        <v>114</v>
      </c>
      <c r="C113" s="6"/>
      <c r="D113" s="6"/>
      <c r="E113" s="6"/>
      <c r="F113" s="65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22">
        <v>1</v>
      </c>
      <c r="U113" s="22">
        <v>530</v>
      </c>
      <c r="V113" s="22">
        <f>(T113*U113)/1000</f>
        <v>0.53</v>
      </c>
    </row>
    <row r="114" spans="1:24" x14ac:dyDescent="0.3">
      <c r="A114" s="5"/>
      <c r="B114" s="6" t="s">
        <v>97</v>
      </c>
      <c r="C114" s="6"/>
      <c r="D114" s="6"/>
      <c r="E114" s="6"/>
      <c r="F114" s="65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22">
        <v>8</v>
      </c>
      <c r="U114" s="22">
        <v>363</v>
      </c>
      <c r="V114" s="22">
        <f t="shared" ref="V114" si="14">(T114*U114)/1000</f>
        <v>2.9039999999999999</v>
      </c>
    </row>
    <row r="115" spans="1:24" s="33" customFormat="1" x14ac:dyDescent="0.3">
      <c r="A115" s="34"/>
      <c r="B115" s="3" t="s">
        <v>100</v>
      </c>
      <c r="C115" s="3"/>
      <c r="D115" s="3"/>
      <c r="E115" s="3"/>
      <c r="F115" s="65"/>
      <c r="G115" s="65"/>
      <c r="H115" s="65"/>
      <c r="I115" s="65"/>
      <c r="J115" s="65"/>
      <c r="K115" s="65"/>
      <c r="L115" s="65"/>
      <c r="M115" s="65"/>
      <c r="N115" s="65"/>
      <c r="O115" s="65"/>
      <c r="P115" s="65"/>
      <c r="Q115" s="65"/>
      <c r="R115" s="65"/>
      <c r="S115" s="65"/>
      <c r="T115" s="36"/>
      <c r="U115" s="36"/>
      <c r="V115" s="36">
        <f>SUM(V113:V114)</f>
        <v>3.4340000000000002</v>
      </c>
      <c r="W115" s="107"/>
      <c r="X115" s="107"/>
    </row>
    <row r="116" spans="1:24" s="33" customFormat="1" x14ac:dyDescent="0.3">
      <c r="A116" s="34"/>
      <c r="B116" s="3" t="s">
        <v>20</v>
      </c>
      <c r="C116" s="3"/>
      <c r="D116" s="3"/>
      <c r="E116" s="3"/>
      <c r="F116" s="65">
        <v>40</v>
      </c>
      <c r="G116" s="65"/>
      <c r="H116" s="65">
        <v>3.48</v>
      </c>
      <c r="I116" s="65">
        <v>0.6</v>
      </c>
      <c r="J116" s="65">
        <v>16</v>
      </c>
      <c r="K116" s="65">
        <v>83.6</v>
      </c>
      <c r="L116" s="65">
        <v>0.1</v>
      </c>
      <c r="M116" s="65">
        <v>0</v>
      </c>
      <c r="N116" s="65">
        <v>0</v>
      </c>
      <c r="O116" s="65">
        <v>0.66</v>
      </c>
      <c r="P116" s="65">
        <v>13.2</v>
      </c>
      <c r="Q116" s="65">
        <v>93.6</v>
      </c>
      <c r="R116" s="65">
        <v>26.4</v>
      </c>
      <c r="S116" s="65">
        <v>1.76</v>
      </c>
      <c r="T116" s="22">
        <v>40</v>
      </c>
      <c r="U116" s="22">
        <v>62</v>
      </c>
      <c r="V116" s="85">
        <f>(T116*U116)/1000</f>
        <v>2.48</v>
      </c>
      <c r="W116" s="107"/>
      <c r="X116" s="107"/>
    </row>
    <row r="117" spans="1:24" x14ac:dyDescent="0.3">
      <c r="A117" s="21"/>
      <c r="B117" s="14" t="s">
        <v>155</v>
      </c>
      <c r="C117" s="13"/>
      <c r="D117" s="13"/>
      <c r="E117" s="13"/>
      <c r="F117" s="12"/>
      <c r="G117" s="12"/>
      <c r="H117" s="12">
        <f t="shared" ref="H117:S117" si="15">H104+H105+H112+H116</f>
        <v>11.42</v>
      </c>
      <c r="I117" s="12">
        <f t="shared" si="15"/>
        <v>10.37</v>
      </c>
      <c r="J117" s="12">
        <f t="shared" si="15"/>
        <v>54.010000000000005</v>
      </c>
      <c r="K117" s="12">
        <f t="shared" si="15"/>
        <v>341</v>
      </c>
      <c r="L117" s="12">
        <f t="shared" si="15"/>
        <v>0.15000000000000002</v>
      </c>
      <c r="M117" s="12">
        <f t="shared" si="15"/>
        <v>1.39</v>
      </c>
      <c r="N117" s="12">
        <f t="shared" si="15"/>
        <v>3.05</v>
      </c>
      <c r="O117" s="12">
        <f t="shared" si="15"/>
        <v>1.57</v>
      </c>
      <c r="P117" s="12">
        <f t="shared" si="15"/>
        <v>226.65999999999997</v>
      </c>
      <c r="Q117" s="12">
        <f t="shared" si="15"/>
        <v>277.65999999999997</v>
      </c>
      <c r="R117" s="12">
        <f t="shared" si="15"/>
        <v>55.849999999999994</v>
      </c>
      <c r="S117" s="12">
        <f t="shared" si="15"/>
        <v>3.02</v>
      </c>
      <c r="T117" s="86"/>
      <c r="U117" s="86"/>
      <c r="V117" s="87">
        <f>V104+V111+V115+V116</f>
        <v>18.841930000000001</v>
      </c>
    </row>
    <row r="118" spans="1:24" x14ac:dyDescent="0.3">
      <c r="A118" s="5"/>
      <c r="B118" s="20" t="s">
        <v>152</v>
      </c>
      <c r="C118" s="6"/>
      <c r="D118" s="6"/>
      <c r="E118" s="6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22"/>
      <c r="U118" s="22"/>
      <c r="V118" s="22"/>
    </row>
    <row r="119" spans="1:24" s="33" customFormat="1" ht="75" x14ac:dyDescent="0.3">
      <c r="A119" s="34" t="s">
        <v>169</v>
      </c>
      <c r="B119" s="34" t="s">
        <v>164</v>
      </c>
      <c r="C119" s="3"/>
      <c r="D119" s="3"/>
      <c r="E119" s="3"/>
      <c r="F119" s="101" t="s">
        <v>165</v>
      </c>
      <c r="G119" s="65"/>
      <c r="H119" s="65">
        <v>11.72</v>
      </c>
      <c r="I119" s="65">
        <v>10.29</v>
      </c>
      <c r="J119" s="65">
        <v>19.260000000000002</v>
      </c>
      <c r="K119" s="65">
        <v>213</v>
      </c>
      <c r="L119" s="65">
        <v>0.14000000000000001</v>
      </c>
      <c r="M119" s="65">
        <v>17.46</v>
      </c>
      <c r="N119" s="65">
        <v>0.01</v>
      </c>
      <c r="O119" s="65">
        <v>0.42</v>
      </c>
      <c r="P119" s="65">
        <v>25.7</v>
      </c>
      <c r="Q119" s="65">
        <v>159.15</v>
      </c>
      <c r="R119" s="65">
        <v>40.130000000000003</v>
      </c>
      <c r="S119" s="65">
        <v>1.64</v>
      </c>
      <c r="T119" s="36"/>
      <c r="U119" s="36"/>
      <c r="V119" s="36"/>
      <c r="W119" s="107"/>
      <c r="X119" s="107"/>
    </row>
    <row r="120" spans="1:24" x14ac:dyDescent="0.3">
      <c r="A120" s="5"/>
      <c r="B120" s="6" t="s">
        <v>106</v>
      </c>
      <c r="C120" s="6"/>
      <c r="D120" s="6"/>
      <c r="E120" s="6"/>
      <c r="F120" s="65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22">
        <v>100</v>
      </c>
      <c r="U120" s="22">
        <v>22</v>
      </c>
      <c r="V120" s="84">
        <f>U120*T120/1000</f>
        <v>2.2000000000000002</v>
      </c>
    </row>
    <row r="121" spans="1:24" x14ac:dyDescent="0.3">
      <c r="A121" s="5"/>
      <c r="B121" s="6" t="s">
        <v>122</v>
      </c>
      <c r="C121" s="6"/>
      <c r="D121" s="6"/>
      <c r="E121" s="6"/>
      <c r="F121" s="65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22">
        <v>7</v>
      </c>
      <c r="U121" s="22">
        <v>27</v>
      </c>
      <c r="V121" s="84">
        <f t="shared" ref="V121:V126" si="16">U121*T121/1000</f>
        <v>0.189</v>
      </c>
    </row>
    <row r="122" spans="1:24" x14ac:dyDescent="0.3">
      <c r="A122" s="5"/>
      <c r="B122" s="6" t="s">
        <v>104</v>
      </c>
      <c r="C122" s="6"/>
      <c r="D122" s="6"/>
      <c r="E122" s="6"/>
      <c r="F122" s="65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22">
        <v>13</v>
      </c>
      <c r="U122" s="22">
        <v>42</v>
      </c>
      <c r="V122" s="84">
        <f t="shared" si="16"/>
        <v>0.54600000000000004</v>
      </c>
    </row>
    <row r="123" spans="1:24" x14ac:dyDescent="0.3">
      <c r="A123" s="5"/>
      <c r="B123" s="6" t="s">
        <v>107</v>
      </c>
      <c r="C123" s="6"/>
      <c r="D123" s="6"/>
      <c r="E123" s="6"/>
      <c r="F123" s="65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22">
        <v>6</v>
      </c>
      <c r="U123" s="22">
        <v>42</v>
      </c>
      <c r="V123" s="84">
        <f t="shared" si="16"/>
        <v>0.252</v>
      </c>
    </row>
    <row r="124" spans="1:24" x14ac:dyDescent="0.3">
      <c r="A124" s="5"/>
      <c r="B124" s="6" t="s">
        <v>163</v>
      </c>
      <c r="C124" s="6"/>
      <c r="D124" s="6"/>
      <c r="E124" s="6"/>
      <c r="F124" s="65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22">
        <v>17</v>
      </c>
      <c r="U124" s="90">
        <v>83.33</v>
      </c>
      <c r="V124" s="84">
        <f t="shared" si="16"/>
        <v>1.4166099999999999</v>
      </c>
    </row>
    <row r="125" spans="1:24" x14ac:dyDescent="0.3">
      <c r="A125" s="5"/>
      <c r="B125" s="6" t="s">
        <v>105</v>
      </c>
      <c r="C125" s="6"/>
      <c r="D125" s="6"/>
      <c r="E125" s="6"/>
      <c r="F125" s="65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22">
        <v>5</v>
      </c>
      <c r="U125" s="22">
        <v>146</v>
      </c>
      <c r="V125" s="84">
        <f t="shared" si="16"/>
        <v>0.73</v>
      </c>
    </row>
    <row r="126" spans="1:24" s="33" customFormat="1" x14ac:dyDescent="0.3">
      <c r="A126" s="5"/>
      <c r="B126" s="6" t="s">
        <v>99</v>
      </c>
      <c r="C126" s="6"/>
      <c r="D126" s="6"/>
      <c r="E126" s="6"/>
      <c r="F126" s="101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22">
        <v>1</v>
      </c>
      <c r="U126" s="22">
        <v>10.23</v>
      </c>
      <c r="V126" s="84">
        <f t="shared" si="16"/>
        <v>1.0230000000000001E-2</v>
      </c>
      <c r="W126" s="107"/>
      <c r="X126" s="107"/>
    </row>
    <row r="127" spans="1:24" s="33" customFormat="1" x14ac:dyDescent="0.3">
      <c r="A127" s="34"/>
      <c r="B127" s="3" t="s">
        <v>100</v>
      </c>
      <c r="C127" s="3"/>
      <c r="D127" s="3"/>
      <c r="E127" s="3"/>
      <c r="F127" s="65"/>
      <c r="G127" s="65"/>
      <c r="H127" s="65"/>
      <c r="I127" s="65"/>
      <c r="J127" s="65"/>
      <c r="K127" s="65"/>
      <c r="L127" s="65"/>
      <c r="M127" s="65"/>
      <c r="N127" s="65"/>
      <c r="O127" s="65"/>
      <c r="P127" s="65"/>
      <c r="Q127" s="65"/>
      <c r="R127" s="65"/>
      <c r="S127" s="65"/>
      <c r="T127" s="36"/>
      <c r="U127" s="36"/>
      <c r="V127" s="85">
        <f>SUM(V120:V126)</f>
        <v>5.3438400000000001</v>
      </c>
      <c r="W127" s="107"/>
      <c r="X127" s="107"/>
    </row>
    <row r="128" spans="1:24" s="35" customFormat="1" x14ac:dyDescent="0.3">
      <c r="A128" s="34"/>
      <c r="B128" s="3" t="s">
        <v>166</v>
      </c>
      <c r="C128" s="3"/>
      <c r="D128" s="3"/>
      <c r="E128" s="3"/>
      <c r="F128" s="65"/>
      <c r="G128" s="65"/>
      <c r="H128" s="65"/>
      <c r="I128" s="65"/>
      <c r="J128" s="65"/>
      <c r="K128" s="65"/>
      <c r="L128" s="65"/>
      <c r="M128" s="65"/>
      <c r="N128" s="65"/>
      <c r="O128" s="65"/>
      <c r="P128" s="65"/>
      <c r="Q128" s="65"/>
      <c r="R128" s="65"/>
      <c r="S128" s="65"/>
      <c r="T128" s="36"/>
      <c r="U128" s="36"/>
      <c r="V128" s="36"/>
      <c r="W128" s="108"/>
      <c r="X128" s="108"/>
    </row>
    <row r="129" spans="1:24" s="35" customFormat="1" x14ac:dyDescent="0.3">
      <c r="A129" s="5"/>
      <c r="B129" s="6" t="s">
        <v>108</v>
      </c>
      <c r="C129" s="6"/>
      <c r="D129" s="6"/>
      <c r="E129" s="6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22">
        <v>46</v>
      </c>
      <c r="U129" s="22">
        <v>506</v>
      </c>
      <c r="V129" s="84">
        <f>T129*U129/1000</f>
        <v>23.276</v>
      </c>
      <c r="W129" s="108"/>
      <c r="X129" s="108"/>
    </row>
    <row r="130" spans="1:24" s="35" customFormat="1" x14ac:dyDescent="0.3">
      <c r="A130" s="5"/>
      <c r="B130" s="6" t="s">
        <v>107</v>
      </c>
      <c r="C130" s="6"/>
      <c r="D130" s="6"/>
      <c r="E130" s="6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22">
        <v>4</v>
      </c>
      <c r="U130" s="22">
        <v>42</v>
      </c>
      <c r="V130" s="84">
        <f t="shared" ref="V130:V132" si="17">T130*U130/1000</f>
        <v>0.16800000000000001</v>
      </c>
      <c r="W130" s="108"/>
      <c r="X130" s="108"/>
    </row>
    <row r="131" spans="1:24" s="35" customFormat="1" x14ac:dyDescent="0.3">
      <c r="A131" s="5"/>
      <c r="B131" s="6" t="s">
        <v>138</v>
      </c>
      <c r="C131" s="6"/>
      <c r="D131" s="6"/>
      <c r="E131" s="6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22">
        <v>3</v>
      </c>
      <c r="U131" s="22">
        <v>165</v>
      </c>
      <c r="V131" s="84">
        <f t="shared" si="17"/>
        <v>0.495</v>
      </c>
      <c r="W131" s="108"/>
      <c r="X131" s="108"/>
    </row>
    <row r="132" spans="1:24" s="35" customFormat="1" x14ac:dyDescent="0.3">
      <c r="A132" s="5"/>
      <c r="B132" s="6" t="s">
        <v>99</v>
      </c>
      <c r="C132" s="6"/>
      <c r="D132" s="6"/>
      <c r="E132" s="6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22">
        <v>1</v>
      </c>
      <c r="U132" s="22">
        <v>10.23</v>
      </c>
      <c r="V132" s="84">
        <f t="shared" si="17"/>
        <v>1.0230000000000001E-2</v>
      </c>
      <c r="W132" s="108"/>
      <c r="X132" s="108"/>
    </row>
    <row r="133" spans="1:24" s="33" customFormat="1" x14ac:dyDescent="0.3">
      <c r="A133" s="5"/>
      <c r="B133" s="3" t="s">
        <v>100</v>
      </c>
      <c r="C133" s="6"/>
      <c r="D133" s="6"/>
      <c r="E133" s="6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22"/>
      <c r="U133" s="22"/>
      <c r="V133" s="85">
        <f>SUM(V129:V132)</f>
        <v>23.94923</v>
      </c>
      <c r="W133" s="107"/>
      <c r="X133" s="107"/>
    </row>
    <row r="134" spans="1:24" ht="37.5" x14ac:dyDescent="0.3">
      <c r="A134" s="34" t="s">
        <v>74</v>
      </c>
      <c r="B134" s="3" t="s">
        <v>38</v>
      </c>
      <c r="C134" s="3"/>
      <c r="D134" s="3"/>
      <c r="E134" s="3"/>
      <c r="F134" s="65">
        <v>200</v>
      </c>
      <c r="G134" s="65"/>
      <c r="H134" s="65">
        <v>0.1</v>
      </c>
      <c r="I134" s="65">
        <v>0.09</v>
      </c>
      <c r="J134" s="65">
        <v>10.27</v>
      </c>
      <c r="K134" s="65">
        <v>40.200000000000003</v>
      </c>
      <c r="L134" s="65">
        <v>0.01</v>
      </c>
      <c r="M134" s="65">
        <v>36.299999999999997</v>
      </c>
      <c r="N134" s="65">
        <v>0</v>
      </c>
      <c r="O134" s="65">
        <v>1.01</v>
      </c>
      <c r="P134" s="65">
        <v>3.68</v>
      </c>
      <c r="Q134" s="65">
        <v>2.42</v>
      </c>
      <c r="R134" s="65">
        <v>1.98</v>
      </c>
      <c r="S134" s="65">
        <v>0.51</v>
      </c>
      <c r="T134" s="36"/>
      <c r="U134" s="36"/>
      <c r="V134" s="36"/>
    </row>
    <row r="135" spans="1:24" x14ac:dyDescent="0.3">
      <c r="A135" s="5"/>
      <c r="B135" s="6" t="s">
        <v>119</v>
      </c>
      <c r="C135" s="6"/>
      <c r="D135" s="6"/>
      <c r="E135" s="6"/>
      <c r="F135" s="65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22">
        <v>25</v>
      </c>
      <c r="U135" s="22">
        <v>120</v>
      </c>
      <c r="V135" s="84">
        <f>(T135*U135)/1000</f>
        <v>3</v>
      </c>
    </row>
    <row r="136" spans="1:24" s="33" customFormat="1" x14ac:dyDescent="0.3">
      <c r="A136" s="5"/>
      <c r="B136" s="6" t="s">
        <v>102</v>
      </c>
      <c r="C136" s="6"/>
      <c r="D136" s="6"/>
      <c r="E136" s="6"/>
      <c r="F136" s="65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22">
        <v>8</v>
      </c>
      <c r="U136" s="22">
        <v>51</v>
      </c>
      <c r="V136" s="84">
        <f>(T136*U136)/1000</f>
        <v>0.40799999999999997</v>
      </c>
      <c r="W136" s="107"/>
      <c r="X136" s="107"/>
    </row>
    <row r="137" spans="1:24" s="33" customFormat="1" x14ac:dyDescent="0.3">
      <c r="A137" s="34"/>
      <c r="B137" s="3" t="s">
        <v>100</v>
      </c>
      <c r="C137" s="3"/>
      <c r="D137" s="3"/>
      <c r="E137" s="3"/>
      <c r="F137" s="65"/>
      <c r="G137" s="65"/>
      <c r="H137" s="65"/>
      <c r="I137" s="65"/>
      <c r="J137" s="65"/>
      <c r="K137" s="65"/>
      <c r="L137" s="65"/>
      <c r="M137" s="65"/>
      <c r="N137" s="65"/>
      <c r="O137" s="65"/>
      <c r="P137" s="65"/>
      <c r="Q137" s="65"/>
      <c r="R137" s="65"/>
      <c r="S137" s="65"/>
      <c r="T137" s="36"/>
      <c r="U137" s="36"/>
      <c r="V137" s="85">
        <f>SUM(V135:V136)</f>
        <v>3.4079999999999999</v>
      </c>
      <c r="W137" s="107"/>
      <c r="X137" s="107"/>
    </row>
    <row r="138" spans="1:24" s="33" customFormat="1" x14ac:dyDescent="0.3">
      <c r="A138" s="34"/>
      <c r="B138" s="3" t="s">
        <v>21</v>
      </c>
      <c r="C138" s="3"/>
      <c r="D138" s="3"/>
      <c r="E138" s="3"/>
      <c r="F138" s="101">
        <v>40</v>
      </c>
      <c r="G138" s="101"/>
      <c r="H138" s="101">
        <v>2.64</v>
      </c>
      <c r="I138" s="101">
        <v>0.48</v>
      </c>
      <c r="J138" s="101">
        <v>14.12</v>
      </c>
      <c r="K138" s="101">
        <v>72.400000000000006</v>
      </c>
      <c r="L138" s="101">
        <v>0.08</v>
      </c>
      <c r="M138" s="101">
        <v>0</v>
      </c>
      <c r="N138" s="101">
        <v>0</v>
      </c>
      <c r="O138" s="101">
        <v>0.4</v>
      </c>
      <c r="P138" s="101">
        <v>14</v>
      </c>
      <c r="Q138" s="101">
        <v>63.2</v>
      </c>
      <c r="R138" s="101">
        <v>18.8</v>
      </c>
      <c r="S138" s="101">
        <v>1.56</v>
      </c>
      <c r="T138" s="22">
        <v>40</v>
      </c>
      <c r="U138" s="22">
        <v>62</v>
      </c>
      <c r="V138" s="85">
        <f>(T138*U138)/1000</f>
        <v>2.48</v>
      </c>
      <c r="W138" s="107"/>
      <c r="X138" s="107"/>
    </row>
    <row r="139" spans="1:24" x14ac:dyDescent="0.3">
      <c r="A139" s="8"/>
      <c r="B139" s="14" t="s">
        <v>156</v>
      </c>
      <c r="C139" s="11"/>
      <c r="D139" s="11"/>
      <c r="E139" s="11"/>
      <c r="F139" s="12"/>
      <c r="G139" s="12"/>
      <c r="H139" s="12">
        <f>H119+H134+H138</f>
        <v>14.46</v>
      </c>
      <c r="I139" s="12">
        <f t="shared" ref="I139:S139" si="18">I119+I134+I138</f>
        <v>10.86</v>
      </c>
      <c r="J139" s="12">
        <f t="shared" si="18"/>
        <v>43.65</v>
      </c>
      <c r="K139" s="12">
        <f t="shared" si="18"/>
        <v>325.60000000000002</v>
      </c>
      <c r="L139" s="12">
        <f t="shared" si="18"/>
        <v>0.23000000000000004</v>
      </c>
      <c r="M139" s="12">
        <f t="shared" si="18"/>
        <v>53.76</v>
      </c>
      <c r="N139" s="12">
        <f t="shared" si="18"/>
        <v>0.01</v>
      </c>
      <c r="O139" s="12">
        <f t="shared" si="18"/>
        <v>1.83</v>
      </c>
      <c r="P139" s="12">
        <f t="shared" si="18"/>
        <v>43.379999999999995</v>
      </c>
      <c r="Q139" s="12">
        <f t="shared" si="18"/>
        <v>224.76999999999998</v>
      </c>
      <c r="R139" s="12">
        <f t="shared" si="18"/>
        <v>60.91</v>
      </c>
      <c r="S139" s="12">
        <f t="shared" si="18"/>
        <v>3.71</v>
      </c>
      <c r="T139" s="86"/>
      <c r="U139" s="86"/>
      <c r="V139" s="87">
        <f>V127+V133+V137+V138</f>
        <v>35.181069999999998</v>
      </c>
    </row>
    <row r="140" spans="1:24" x14ac:dyDescent="0.3">
      <c r="A140" s="15"/>
      <c r="B140" s="16" t="s">
        <v>61</v>
      </c>
      <c r="C140" s="17"/>
      <c r="D140" s="17"/>
      <c r="E140" s="17"/>
      <c r="F140" s="18"/>
      <c r="G140" s="18"/>
      <c r="H140" s="18">
        <f t="shared" ref="H140:S140" si="19">H117+H139</f>
        <v>25.880000000000003</v>
      </c>
      <c r="I140" s="120">
        <f t="shared" si="19"/>
        <v>21.229999999999997</v>
      </c>
      <c r="J140" s="120">
        <f t="shared" si="19"/>
        <v>97.66</v>
      </c>
      <c r="K140" s="18">
        <f t="shared" si="19"/>
        <v>666.6</v>
      </c>
      <c r="L140" s="18">
        <f t="shared" si="19"/>
        <v>0.38000000000000006</v>
      </c>
      <c r="M140" s="120">
        <f t="shared" si="19"/>
        <v>55.15</v>
      </c>
      <c r="N140" s="18">
        <f t="shared" si="19"/>
        <v>3.0599999999999996</v>
      </c>
      <c r="O140" s="18">
        <f t="shared" si="19"/>
        <v>3.4000000000000004</v>
      </c>
      <c r="P140" s="18">
        <f t="shared" si="19"/>
        <v>270.03999999999996</v>
      </c>
      <c r="Q140" s="18">
        <f t="shared" si="19"/>
        <v>502.42999999999995</v>
      </c>
      <c r="R140" s="18">
        <f t="shared" si="19"/>
        <v>116.75999999999999</v>
      </c>
      <c r="S140" s="18">
        <f t="shared" si="19"/>
        <v>6.73</v>
      </c>
      <c r="T140" s="88"/>
      <c r="U140" s="88"/>
      <c r="V140" s="89">
        <f>V117+V139</f>
        <v>54.022999999999996</v>
      </c>
    </row>
    <row r="141" spans="1:24" x14ac:dyDescent="0.3">
      <c r="A141" s="5"/>
      <c r="B141" s="20" t="s">
        <v>39</v>
      </c>
      <c r="C141" s="6"/>
      <c r="D141" s="6"/>
      <c r="E141" s="6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22"/>
      <c r="U141" s="22"/>
      <c r="V141" s="22"/>
    </row>
    <row r="142" spans="1:24" s="33" customFormat="1" x14ac:dyDescent="0.3">
      <c r="A142" s="5"/>
      <c r="B142" s="101" t="s">
        <v>23</v>
      </c>
      <c r="C142" s="6"/>
      <c r="D142" s="6"/>
      <c r="E142" s="6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22"/>
      <c r="U142" s="22"/>
      <c r="V142" s="22"/>
      <c r="W142" s="107"/>
      <c r="X142" s="107"/>
    </row>
    <row r="143" spans="1:24" ht="37.5" x14ac:dyDescent="0.3">
      <c r="A143" s="34" t="s">
        <v>76</v>
      </c>
      <c r="B143" s="39" t="s">
        <v>41</v>
      </c>
      <c r="C143" s="3"/>
      <c r="D143" s="3"/>
      <c r="E143" s="3"/>
      <c r="F143" s="65">
        <v>75</v>
      </c>
      <c r="G143" s="65"/>
      <c r="H143" s="65">
        <v>12.51</v>
      </c>
      <c r="I143" s="65">
        <v>9.3800000000000008</v>
      </c>
      <c r="J143" s="65">
        <v>10.26</v>
      </c>
      <c r="K143" s="65">
        <v>172</v>
      </c>
      <c r="L143" s="65">
        <v>0.04</v>
      </c>
      <c r="M143" s="65">
        <v>0.35</v>
      </c>
      <c r="N143" s="65">
        <v>0.04</v>
      </c>
      <c r="O143" s="65">
        <v>0.56000000000000005</v>
      </c>
      <c r="P143" s="65">
        <v>116.38</v>
      </c>
      <c r="Q143" s="65">
        <v>160.83000000000001</v>
      </c>
      <c r="R143" s="65">
        <v>17.48</v>
      </c>
      <c r="S143" s="65">
        <v>0.37</v>
      </c>
      <c r="T143" s="36"/>
      <c r="U143" s="36"/>
      <c r="V143" s="36"/>
    </row>
    <row r="144" spans="1:24" x14ac:dyDescent="0.3">
      <c r="A144" s="5"/>
      <c r="B144" s="6" t="s">
        <v>124</v>
      </c>
      <c r="C144" s="6"/>
      <c r="D144" s="6"/>
      <c r="E144" s="6"/>
      <c r="F144" s="65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22">
        <v>70</v>
      </c>
      <c r="U144" s="22">
        <v>198</v>
      </c>
      <c r="V144" s="84">
        <f>(T144*U144)/1000</f>
        <v>13.86</v>
      </c>
    </row>
    <row r="145" spans="1:45" x14ac:dyDescent="0.3">
      <c r="A145" s="5"/>
      <c r="B145" s="6" t="s">
        <v>113</v>
      </c>
      <c r="C145" s="6"/>
      <c r="D145" s="6"/>
      <c r="E145" s="6"/>
      <c r="F145" s="65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22">
        <v>5</v>
      </c>
      <c r="U145" s="22">
        <v>42</v>
      </c>
      <c r="V145" s="84">
        <f t="shared" ref="V145:V149" si="20">(T145*U145)/1000</f>
        <v>0.21</v>
      </c>
    </row>
    <row r="146" spans="1:45" x14ac:dyDescent="0.3">
      <c r="A146" s="5"/>
      <c r="B146" s="6" t="s">
        <v>102</v>
      </c>
      <c r="C146" s="6"/>
      <c r="D146" s="6"/>
      <c r="E146" s="6"/>
      <c r="F146" s="65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22">
        <v>5</v>
      </c>
      <c r="U146" s="22">
        <v>51</v>
      </c>
      <c r="V146" s="84">
        <f t="shared" si="20"/>
        <v>0.255</v>
      </c>
    </row>
    <row r="147" spans="1:45" x14ac:dyDescent="0.3">
      <c r="A147" s="5"/>
      <c r="B147" s="6" t="s">
        <v>116</v>
      </c>
      <c r="C147" s="6"/>
      <c r="D147" s="6"/>
      <c r="E147" s="6"/>
      <c r="F147" s="65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22">
        <v>4</v>
      </c>
      <c r="U147" s="22">
        <v>165</v>
      </c>
      <c r="V147" s="84">
        <f t="shared" si="20"/>
        <v>0.66</v>
      </c>
    </row>
    <row r="148" spans="1:45" x14ac:dyDescent="0.3">
      <c r="A148" s="5"/>
      <c r="B148" s="6" t="s">
        <v>105</v>
      </c>
      <c r="C148" s="6"/>
      <c r="D148" s="6"/>
      <c r="E148" s="6"/>
      <c r="F148" s="65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22">
        <v>2</v>
      </c>
      <c r="U148" s="22">
        <v>146</v>
      </c>
      <c r="V148" s="84">
        <f t="shared" si="20"/>
        <v>0.29199999999999998</v>
      </c>
    </row>
    <row r="149" spans="1:45" x14ac:dyDescent="0.3">
      <c r="A149" s="5"/>
      <c r="B149" s="6" t="s">
        <v>98</v>
      </c>
      <c r="C149" s="6"/>
      <c r="D149" s="6"/>
      <c r="E149" s="6"/>
      <c r="F149" s="101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22">
        <v>3</v>
      </c>
      <c r="U149" s="22">
        <v>429</v>
      </c>
      <c r="V149" s="84">
        <f t="shared" si="20"/>
        <v>1.2869999999999999</v>
      </c>
    </row>
    <row r="150" spans="1:45" s="33" customFormat="1" x14ac:dyDescent="0.3">
      <c r="A150" s="5"/>
      <c r="B150" s="71" t="s">
        <v>148</v>
      </c>
      <c r="C150" s="6"/>
      <c r="D150" s="6"/>
      <c r="E150" s="6"/>
      <c r="F150" s="65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22">
        <v>3</v>
      </c>
      <c r="U150" s="22">
        <v>31</v>
      </c>
      <c r="V150" s="84">
        <f>(T150*U150)/1000</f>
        <v>9.2999999999999999E-2</v>
      </c>
      <c r="W150" s="107"/>
      <c r="X150" s="107"/>
    </row>
    <row r="151" spans="1:45" s="33" customFormat="1" x14ac:dyDescent="0.3">
      <c r="A151" s="34"/>
      <c r="B151" s="3" t="s">
        <v>125</v>
      </c>
      <c r="C151" s="3"/>
      <c r="D151" s="3"/>
      <c r="E151" s="3"/>
      <c r="F151" s="65"/>
      <c r="G151" s="65"/>
      <c r="H151" s="65"/>
      <c r="I151" s="65"/>
      <c r="J151" s="65"/>
      <c r="K151" s="65"/>
      <c r="L151" s="65"/>
      <c r="M151" s="65"/>
      <c r="N151" s="65"/>
      <c r="O151" s="65"/>
      <c r="P151" s="65"/>
      <c r="Q151" s="65"/>
      <c r="R151" s="65"/>
      <c r="S151" s="65"/>
      <c r="T151" s="36"/>
      <c r="U151" s="36"/>
      <c r="V151" s="85">
        <f>SUM(V144:V150)</f>
        <v>16.657</v>
      </c>
      <c r="W151" s="107"/>
      <c r="X151" s="107"/>
    </row>
    <row r="152" spans="1:45" s="33" customFormat="1" ht="37.5" x14ac:dyDescent="0.3">
      <c r="A152" s="34" t="s">
        <v>88</v>
      </c>
      <c r="B152" s="3" t="s">
        <v>45</v>
      </c>
      <c r="C152" s="3"/>
      <c r="D152" s="3"/>
      <c r="E152" s="3"/>
      <c r="F152" s="101">
        <v>200</v>
      </c>
      <c r="G152" s="101"/>
      <c r="H152" s="101">
        <v>0.26</v>
      </c>
      <c r="I152" s="101">
        <v>0.05</v>
      </c>
      <c r="J152" s="101">
        <v>6.57</v>
      </c>
      <c r="K152" s="101">
        <v>25.1</v>
      </c>
      <c r="L152" s="101">
        <v>0</v>
      </c>
      <c r="M152" s="101">
        <v>0.26</v>
      </c>
      <c r="N152" s="101">
        <v>0</v>
      </c>
      <c r="O152" s="101">
        <v>0.5</v>
      </c>
      <c r="P152" s="101">
        <v>6.07</v>
      </c>
      <c r="Q152" s="101">
        <v>9.68</v>
      </c>
      <c r="R152" s="101">
        <v>4.6399999999999997</v>
      </c>
      <c r="S152" s="101">
        <v>0.88</v>
      </c>
      <c r="T152" s="36"/>
      <c r="U152" s="36"/>
      <c r="V152" s="36"/>
      <c r="W152" s="107"/>
      <c r="X152" s="107"/>
    </row>
    <row r="153" spans="1:45" x14ac:dyDescent="0.3">
      <c r="A153" s="5"/>
      <c r="B153" s="6" t="s">
        <v>114</v>
      </c>
      <c r="C153" s="6"/>
      <c r="D153" s="6"/>
      <c r="E153" s="6"/>
      <c r="F153" s="101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22">
        <v>1</v>
      </c>
      <c r="U153" s="22">
        <v>530</v>
      </c>
      <c r="V153" s="22">
        <f>(T153*U153)/1000</f>
        <v>0.53</v>
      </c>
    </row>
    <row r="154" spans="1:45" x14ac:dyDescent="0.3">
      <c r="A154" s="5"/>
      <c r="B154" s="6" t="s">
        <v>97</v>
      </c>
      <c r="C154" s="6"/>
      <c r="D154" s="6"/>
      <c r="E154" s="6"/>
      <c r="F154" s="101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22">
        <v>8</v>
      </c>
      <c r="U154" s="22">
        <v>363</v>
      </c>
      <c r="V154" s="22">
        <f>(T154*U154)/1000</f>
        <v>2.9039999999999999</v>
      </c>
    </row>
    <row r="155" spans="1:45" s="33" customFormat="1" x14ac:dyDescent="0.3">
      <c r="A155" s="34"/>
      <c r="B155" s="3" t="s">
        <v>100</v>
      </c>
      <c r="C155" s="3"/>
      <c r="D155" s="3"/>
      <c r="E155" s="3"/>
      <c r="F155" s="101"/>
      <c r="G155" s="101"/>
      <c r="H155" s="101"/>
      <c r="I155" s="101"/>
      <c r="J155" s="101"/>
      <c r="K155" s="101"/>
      <c r="L155" s="101"/>
      <c r="M155" s="101"/>
      <c r="N155" s="101"/>
      <c r="O155" s="101"/>
      <c r="P155" s="101"/>
      <c r="Q155" s="101"/>
      <c r="R155" s="101"/>
      <c r="S155" s="101"/>
      <c r="T155" s="36"/>
      <c r="U155" s="36"/>
      <c r="V155" s="36">
        <f>SUM(V153:V154)</f>
        <v>3.4340000000000002</v>
      </c>
      <c r="W155" s="107"/>
      <c r="X155" s="107"/>
    </row>
    <row r="156" spans="1:45" x14ac:dyDescent="0.3">
      <c r="A156" s="34"/>
      <c r="B156" s="3" t="s">
        <v>20</v>
      </c>
      <c r="C156" s="3"/>
      <c r="D156" s="3"/>
      <c r="E156" s="3"/>
      <c r="F156" s="65">
        <v>40</v>
      </c>
      <c r="G156" s="65"/>
      <c r="H156" s="65">
        <v>3.48</v>
      </c>
      <c r="I156" s="65">
        <v>0.6</v>
      </c>
      <c r="J156" s="65">
        <v>16</v>
      </c>
      <c r="K156" s="65">
        <v>83.6</v>
      </c>
      <c r="L156" s="65">
        <v>0.1</v>
      </c>
      <c r="M156" s="65">
        <v>0</v>
      </c>
      <c r="N156" s="65">
        <v>0</v>
      </c>
      <c r="O156" s="65">
        <v>0.66</v>
      </c>
      <c r="P156" s="65">
        <v>13.2</v>
      </c>
      <c r="Q156" s="65">
        <v>93.6</v>
      </c>
      <c r="R156" s="65">
        <v>26.4</v>
      </c>
      <c r="S156" s="65">
        <v>1.76</v>
      </c>
      <c r="T156" s="22">
        <v>40</v>
      </c>
      <c r="U156" s="22">
        <v>62</v>
      </c>
      <c r="V156" s="85">
        <f>(T156*U156)/1000</f>
        <v>2.48</v>
      </c>
    </row>
    <row r="157" spans="1:45" s="72" customFormat="1" x14ac:dyDescent="0.3">
      <c r="A157" s="21"/>
      <c r="B157" s="14" t="s">
        <v>154</v>
      </c>
      <c r="C157" s="13"/>
      <c r="D157" s="13"/>
      <c r="E157" s="13"/>
      <c r="F157" s="12"/>
      <c r="G157" s="12"/>
      <c r="H157" s="12">
        <f t="shared" ref="H157:S157" si="21">H143+H152+H156</f>
        <v>16.25</v>
      </c>
      <c r="I157" s="12">
        <f t="shared" si="21"/>
        <v>10.030000000000001</v>
      </c>
      <c r="J157" s="12">
        <f t="shared" si="21"/>
        <v>32.83</v>
      </c>
      <c r="K157" s="12">
        <f t="shared" si="21"/>
        <v>280.7</v>
      </c>
      <c r="L157" s="12">
        <f t="shared" si="21"/>
        <v>0.14000000000000001</v>
      </c>
      <c r="M157" s="12">
        <f t="shared" si="21"/>
        <v>0.61</v>
      </c>
      <c r="N157" s="12">
        <f t="shared" si="21"/>
        <v>0.04</v>
      </c>
      <c r="O157" s="12">
        <f t="shared" si="21"/>
        <v>1.7200000000000002</v>
      </c>
      <c r="P157" s="12">
        <f t="shared" si="21"/>
        <v>135.64999999999998</v>
      </c>
      <c r="Q157" s="12">
        <f t="shared" si="21"/>
        <v>264.11</v>
      </c>
      <c r="R157" s="12">
        <f t="shared" si="21"/>
        <v>48.519999999999996</v>
      </c>
      <c r="S157" s="12">
        <f t="shared" si="21"/>
        <v>3.01</v>
      </c>
      <c r="T157" s="86"/>
      <c r="U157" s="86"/>
      <c r="V157" s="87">
        <f>V151+V155+V156</f>
        <v>22.571000000000002</v>
      </c>
      <c r="W157" s="27"/>
      <c r="X157" s="27"/>
    </row>
    <row r="158" spans="1:45" s="41" customFormat="1" x14ac:dyDescent="0.3">
      <c r="A158" s="70"/>
      <c r="B158" s="37" t="s">
        <v>152</v>
      </c>
      <c r="C158" s="71"/>
      <c r="D158" s="71"/>
      <c r="E158" s="71"/>
      <c r="F158" s="48"/>
      <c r="G158" s="48"/>
      <c r="H158" s="48"/>
      <c r="I158" s="48"/>
      <c r="J158" s="48"/>
      <c r="K158" s="48"/>
      <c r="L158" s="48"/>
      <c r="M158" s="48"/>
      <c r="N158" s="48"/>
      <c r="O158" s="48"/>
      <c r="P158" s="48"/>
      <c r="Q158" s="48"/>
      <c r="R158" s="48"/>
      <c r="S158" s="48"/>
      <c r="T158" s="90"/>
      <c r="U158" s="90"/>
      <c r="V158" s="91"/>
      <c r="W158" s="107"/>
      <c r="X158" s="107"/>
    </row>
    <row r="159" spans="1:45" s="46" customFormat="1" ht="37.5" x14ac:dyDescent="0.25">
      <c r="A159" s="50" t="s">
        <v>72</v>
      </c>
      <c r="B159" s="50" t="s">
        <v>32</v>
      </c>
      <c r="C159" s="51"/>
      <c r="D159" s="51"/>
      <c r="E159" s="51"/>
      <c r="F159" s="37">
        <v>60</v>
      </c>
      <c r="G159" s="37"/>
      <c r="H159" s="101">
        <v>0.85</v>
      </c>
      <c r="I159" s="101">
        <v>4.05</v>
      </c>
      <c r="J159" s="101">
        <v>4.3600000000000003</v>
      </c>
      <c r="K159" s="101">
        <v>53.6</v>
      </c>
      <c r="L159" s="119">
        <v>2.9000000000000001E-2</v>
      </c>
      <c r="M159" s="101">
        <v>2.6</v>
      </c>
      <c r="N159" s="101">
        <v>0</v>
      </c>
      <c r="O159" s="101">
        <v>1.82</v>
      </c>
      <c r="P159" s="101">
        <v>26.52</v>
      </c>
      <c r="Q159" s="101">
        <v>28.6</v>
      </c>
      <c r="R159" s="101">
        <v>19.760000000000002</v>
      </c>
      <c r="S159" s="101">
        <v>0.36</v>
      </c>
      <c r="T159" s="51"/>
      <c r="U159" s="51"/>
      <c r="V159" s="102"/>
      <c r="W159" s="110"/>
      <c r="X159" s="110"/>
      <c r="Y159" s="49"/>
      <c r="Z159" s="49"/>
      <c r="AA159" s="49"/>
      <c r="AB159" s="49"/>
      <c r="AC159" s="49"/>
      <c r="AD159" s="49"/>
      <c r="AE159" s="49"/>
      <c r="AF159" s="49"/>
      <c r="AG159" s="49"/>
      <c r="AH159" s="49"/>
      <c r="AI159" s="49"/>
      <c r="AJ159" s="49"/>
      <c r="AK159" s="49"/>
      <c r="AL159" s="49"/>
      <c r="AM159" s="49"/>
      <c r="AN159" s="49"/>
      <c r="AO159" s="49"/>
      <c r="AP159" s="49"/>
      <c r="AQ159" s="49"/>
      <c r="AR159" s="49"/>
      <c r="AS159" s="49"/>
    </row>
    <row r="160" spans="1:45" s="46" customFormat="1" x14ac:dyDescent="0.25">
      <c r="A160" s="47"/>
      <c r="B160" s="47" t="s">
        <v>104</v>
      </c>
      <c r="F160" s="48"/>
      <c r="G160" s="48"/>
      <c r="H160" s="48"/>
      <c r="I160" s="48"/>
      <c r="J160" s="48"/>
      <c r="K160" s="48"/>
      <c r="L160" s="48"/>
      <c r="M160" s="48"/>
      <c r="N160" s="48"/>
      <c r="O160" s="48"/>
      <c r="P160" s="48"/>
      <c r="Q160" s="48"/>
      <c r="R160" s="48"/>
      <c r="S160" s="48"/>
      <c r="T160" s="46">
        <v>65</v>
      </c>
      <c r="U160" s="46">
        <v>42</v>
      </c>
      <c r="V160" s="103">
        <f>T160*U160/1000</f>
        <v>2.73</v>
      </c>
      <c r="W160" s="110"/>
      <c r="X160" s="110"/>
      <c r="Y160" s="49"/>
      <c r="Z160" s="49"/>
      <c r="AA160" s="49"/>
      <c r="AB160" s="49"/>
      <c r="AC160" s="49"/>
      <c r="AD160" s="49"/>
      <c r="AE160" s="49"/>
      <c r="AF160" s="49"/>
      <c r="AG160" s="49"/>
      <c r="AH160" s="49"/>
      <c r="AI160" s="49"/>
      <c r="AJ160" s="49"/>
      <c r="AK160" s="49"/>
      <c r="AL160" s="49"/>
      <c r="AM160" s="49"/>
      <c r="AN160" s="49"/>
      <c r="AO160" s="49"/>
      <c r="AP160" s="49"/>
      <c r="AQ160" s="49"/>
      <c r="AR160" s="49"/>
      <c r="AS160" s="49"/>
    </row>
    <row r="161" spans="1:45" s="46" customFormat="1" x14ac:dyDescent="0.25">
      <c r="A161" s="47"/>
      <c r="B161" s="47" t="s">
        <v>105</v>
      </c>
      <c r="F161" s="48"/>
      <c r="G161" s="48"/>
      <c r="H161" s="48"/>
      <c r="I161" s="48"/>
      <c r="J161" s="48"/>
      <c r="K161" s="48"/>
      <c r="L161" s="48"/>
      <c r="M161" s="48"/>
      <c r="N161" s="48"/>
      <c r="O161" s="48"/>
      <c r="P161" s="48"/>
      <c r="Q161" s="48"/>
      <c r="R161" s="48"/>
      <c r="S161" s="48"/>
      <c r="T161" s="46">
        <v>4</v>
      </c>
      <c r="U161" s="46">
        <v>146</v>
      </c>
      <c r="V161" s="103">
        <f>T161*U161/1000</f>
        <v>0.58399999999999996</v>
      </c>
      <c r="W161" s="110"/>
      <c r="X161" s="110"/>
      <c r="Y161" s="49"/>
      <c r="Z161" s="49"/>
      <c r="AA161" s="49"/>
      <c r="AB161" s="49"/>
      <c r="AC161" s="49"/>
      <c r="AD161" s="49"/>
      <c r="AE161" s="49"/>
      <c r="AF161" s="49"/>
      <c r="AG161" s="49"/>
      <c r="AH161" s="49"/>
      <c r="AI161" s="49"/>
      <c r="AJ161" s="49"/>
      <c r="AK161" s="49"/>
      <c r="AL161" s="49"/>
      <c r="AM161" s="49"/>
      <c r="AN161" s="49"/>
      <c r="AO161" s="49"/>
      <c r="AP161" s="49"/>
      <c r="AQ161" s="49"/>
      <c r="AR161" s="49"/>
      <c r="AS161" s="49"/>
    </row>
    <row r="162" spans="1:45" s="51" customFormat="1" x14ac:dyDescent="0.25">
      <c r="A162" s="47"/>
      <c r="B162" s="47" t="s">
        <v>102</v>
      </c>
      <c r="C162" s="46"/>
      <c r="D162" s="46"/>
      <c r="E162" s="46"/>
      <c r="F162" s="48"/>
      <c r="G162" s="48"/>
      <c r="H162" s="48"/>
      <c r="I162" s="48"/>
      <c r="J162" s="48"/>
      <c r="K162" s="48"/>
      <c r="L162" s="48"/>
      <c r="M162" s="48"/>
      <c r="N162" s="48"/>
      <c r="O162" s="48"/>
      <c r="P162" s="48"/>
      <c r="Q162" s="48"/>
      <c r="R162" s="48"/>
      <c r="S162" s="48"/>
      <c r="T162" s="46">
        <v>1</v>
      </c>
      <c r="U162" s="46">
        <v>51</v>
      </c>
      <c r="V162" s="103">
        <f>T162*U162/1000</f>
        <v>5.0999999999999997E-2</v>
      </c>
      <c r="W162" s="109"/>
      <c r="X162" s="109"/>
      <c r="Y162" s="52"/>
      <c r="Z162" s="52"/>
      <c r="AA162" s="52"/>
      <c r="AB162" s="52"/>
      <c r="AC162" s="52"/>
      <c r="AD162" s="52"/>
      <c r="AE162" s="52"/>
      <c r="AF162" s="52"/>
      <c r="AG162" s="52"/>
      <c r="AH162" s="52"/>
      <c r="AI162" s="52"/>
      <c r="AJ162" s="52"/>
      <c r="AK162" s="52"/>
      <c r="AL162" s="52"/>
      <c r="AM162" s="52"/>
      <c r="AN162" s="52"/>
      <c r="AO162" s="52"/>
      <c r="AP162" s="52"/>
      <c r="AQ162" s="52"/>
      <c r="AR162" s="52"/>
      <c r="AS162" s="52"/>
    </row>
    <row r="163" spans="1:45" s="51" customFormat="1" x14ac:dyDescent="0.25">
      <c r="A163" s="50"/>
      <c r="B163" s="50" t="s">
        <v>100</v>
      </c>
      <c r="F163" s="37"/>
      <c r="G163" s="37"/>
      <c r="H163" s="37"/>
      <c r="I163" s="37"/>
      <c r="J163" s="37"/>
      <c r="K163" s="37"/>
      <c r="L163" s="37"/>
      <c r="M163" s="37"/>
      <c r="N163" s="37"/>
      <c r="O163" s="37"/>
      <c r="P163" s="37"/>
      <c r="Q163" s="37"/>
      <c r="R163" s="37"/>
      <c r="S163" s="37"/>
      <c r="V163" s="102">
        <f>SUM(V160:V162)</f>
        <v>3.3650000000000002</v>
      </c>
      <c r="W163" s="109"/>
      <c r="X163" s="109"/>
      <c r="Y163" s="52"/>
      <c r="Z163" s="52"/>
      <c r="AA163" s="52"/>
      <c r="AB163" s="52"/>
      <c r="AC163" s="52"/>
      <c r="AD163" s="52"/>
      <c r="AE163" s="52"/>
      <c r="AF163" s="52"/>
      <c r="AG163" s="52"/>
      <c r="AH163" s="52"/>
      <c r="AI163" s="52"/>
      <c r="AJ163" s="52"/>
      <c r="AK163" s="52"/>
      <c r="AL163" s="52"/>
      <c r="AM163" s="52"/>
      <c r="AN163" s="52"/>
      <c r="AO163" s="52"/>
      <c r="AP163" s="52"/>
      <c r="AQ163" s="52"/>
      <c r="AR163" s="52"/>
      <c r="AS163" s="52"/>
    </row>
    <row r="164" spans="1:45" ht="37.5" x14ac:dyDescent="0.3">
      <c r="A164" s="38" t="s">
        <v>84</v>
      </c>
      <c r="B164" s="39" t="s">
        <v>47</v>
      </c>
      <c r="C164" s="39"/>
      <c r="D164" s="39"/>
      <c r="E164" s="39"/>
      <c r="F164" s="37">
        <v>50</v>
      </c>
      <c r="G164" s="37"/>
      <c r="H164" s="37">
        <v>10.99</v>
      </c>
      <c r="I164" s="37">
        <v>5.28</v>
      </c>
      <c r="J164" s="37">
        <v>7.48</v>
      </c>
      <c r="K164" s="37">
        <v>106</v>
      </c>
      <c r="L164" s="37">
        <v>0.08</v>
      </c>
      <c r="M164" s="37">
        <v>0.42</v>
      </c>
      <c r="N164" s="37">
        <v>0.01</v>
      </c>
      <c r="O164" s="37">
        <v>0.17</v>
      </c>
      <c r="P164" s="37">
        <v>11.71</v>
      </c>
      <c r="Q164" s="37">
        <v>83.85</v>
      </c>
      <c r="R164" s="37">
        <v>15.3</v>
      </c>
      <c r="S164" s="37">
        <v>0.72</v>
      </c>
      <c r="T164" s="92"/>
      <c r="U164" s="92"/>
      <c r="V164" s="92"/>
    </row>
    <row r="165" spans="1:45" x14ac:dyDescent="0.3">
      <c r="A165" s="5"/>
      <c r="B165" s="6" t="s">
        <v>127</v>
      </c>
      <c r="C165" s="6"/>
      <c r="D165" s="6"/>
      <c r="E165" s="6"/>
      <c r="F165" s="65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22">
        <v>44</v>
      </c>
      <c r="U165" s="22">
        <v>476</v>
      </c>
      <c r="V165" s="84">
        <f t="shared" ref="V165:V171" si="22">(T165*U165)/1000</f>
        <v>20.943999999999999</v>
      </c>
    </row>
    <row r="166" spans="1:45" x14ac:dyDescent="0.3">
      <c r="A166" s="5"/>
      <c r="B166" s="6" t="s">
        <v>109</v>
      </c>
      <c r="C166" s="6"/>
      <c r="D166" s="6"/>
      <c r="E166" s="6"/>
      <c r="F166" s="65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22">
        <v>9</v>
      </c>
      <c r="U166" s="22">
        <v>62</v>
      </c>
      <c r="V166" s="84">
        <f t="shared" si="22"/>
        <v>0.55800000000000005</v>
      </c>
    </row>
    <row r="167" spans="1:45" x14ac:dyDescent="0.3">
      <c r="A167" s="5"/>
      <c r="B167" s="6" t="s">
        <v>110</v>
      </c>
      <c r="C167" s="6"/>
      <c r="D167" s="6"/>
      <c r="E167" s="6"/>
      <c r="F167" s="65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22">
        <v>5</v>
      </c>
      <c r="U167" s="22">
        <v>31</v>
      </c>
      <c r="V167" s="84">
        <f t="shared" si="22"/>
        <v>0.155</v>
      </c>
    </row>
    <row r="168" spans="1:45" x14ac:dyDescent="0.3">
      <c r="A168" s="5"/>
      <c r="B168" s="6" t="s">
        <v>116</v>
      </c>
      <c r="C168" s="6"/>
      <c r="D168" s="6"/>
      <c r="E168" s="6"/>
      <c r="F168" s="65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22">
        <v>3</v>
      </c>
      <c r="U168" s="22">
        <v>165</v>
      </c>
      <c r="V168" s="84">
        <f t="shared" si="22"/>
        <v>0.495</v>
      </c>
    </row>
    <row r="169" spans="1:45" x14ac:dyDescent="0.3">
      <c r="A169" s="5"/>
      <c r="B169" s="6" t="s">
        <v>99</v>
      </c>
      <c r="C169" s="6"/>
      <c r="D169" s="6"/>
      <c r="E169" s="6"/>
      <c r="F169" s="65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22">
        <v>1</v>
      </c>
      <c r="U169" s="22">
        <v>10.23</v>
      </c>
      <c r="V169" s="84">
        <f t="shared" si="22"/>
        <v>1.0230000000000001E-2</v>
      </c>
    </row>
    <row r="170" spans="1:45" x14ac:dyDescent="0.3">
      <c r="A170" s="5"/>
      <c r="B170" s="6" t="s">
        <v>105</v>
      </c>
      <c r="C170" s="6"/>
      <c r="D170" s="6"/>
      <c r="E170" s="6"/>
      <c r="F170" s="65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22">
        <v>3</v>
      </c>
      <c r="U170" s="22">
        <v>146</v>
      </c>
      <c r="V170" s="84">
        <f t="shared" si="22"/>
        <v>0.438</v>
      </c>
    </row>
    <row r="171" spans="1:45" s="33" customFormat="1" x14ac:dyDescent="0.3">
      <c r="A171" s="5"/>
      <c r="B171" s="6" t="s">
        <v>107</v>
      </c>
      <c r="C171" s="6"/>
      <c r="D171" s="6"/>
      <c r="E171" s="6"/>
      <c r="F171" s="65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22">
        <v>5</v>
      </c>
      <c r="U171" s="22">
        <v>42</v>
      </c>
      <c r="V171" s="84">
        <f t="shared" si="22"/>
        <v>0.21</v>
      </c>
      <c r="W171" s="107"/>
      <c r="X171" s="107"/>
    </row>
    <row r="172" spans="1:45" s="33" customFormat="1" x14ac:dyDescent="0.3">
      <c r="A172" s="34"/>
      <c r="B172" s="3" t="s">
        <v>100</v>
      </c>
      <c r="C172" s="3"/>
      <c r="D172" s="3"/>
      <c r="E172" s="3"/>
      <c r="F172" s="65"/>
      <c r="G172" s="65"/>
      <c r="H172" s="65"/>
      <c r="I172" s="65"/>
      <c r="J172" s="65"/>
      <c r="K172" s="65"/>
      <c r="L172" s="65"/>
      <c r="M172" s="65"/>
      <c r="N172" s="65"/>
      <c r="O172" s="65"/>
      <c r="P172" s="65"/>
      <c r="Q172" s="65"/>
      <c r="R172" s="65"/>
      <c r="S172" s="65"/>
      <c r="T172" s="36"/>
      <c r="U172" s="36"/>
      <c r="V172" s="85">
        <f>SUM(V165:V171)</f>
        <v>22.810230000000001</v>
      </c>
      <c r="W172" s="107"/>
      <c r="X172" s="107"/>
    </row>
    <row r="173" spans="1:45" ht="56.25" x14ac:dyDescent="0.3">
      <c r="A173" s="34" t="s">
        <v>70</v>
      </c>
      <c r="B173" s="34" t="s">
        <v>26</v>
      </c>
      <c r="C173" s="3"/>
      <c r="D173" s="3"/>
      <c r="E173" s="3"/>
      <c r="F173" s="101" t="s">
        <v>172</v>
      </c>
      <c r="G173" s="65"/>
      <c r="H173" s="65">
        <v>5.69</v>
      </c>
      <c r="I173" s="65">
        <v>5.89</v>
      </c>
      <c r="J173" s="65">
        <v>32.729999999999997</v>
      </c>
      <c r="K173" s="65">
        <v>186</v>
      </c>
      <c r="L173" s="65">
        <v>0.15</v>
      </c>
      <c r="M173" s="65">
        <v>0</v>
      </c>
      <c r="N173" s="65">
        <v>0.03</v>
      </c>
      <c r="O173" s="65">
        <v>0.4</v>
      </c>
      <c r="P173" s="65">
        <v>37.01</v>
      </c>
      <c r="Q173" s="65">
        <v>168.38</v>
      </c>
      <c r="R173" s="65">
        <v>127.74</v>
      </c>
      <c r="S173" s="65">
        <v>4.13</v>
      </c>
      <c r="T173" s="36"/>
      <c r="U173" s="36"/>
      <c r="V173" s="36"/>
    </row>
    <row r="174" spans="1:45" x14ac:dyDescent="0.3">
      <c r="A174" s="5"/>
      <c r="B174" s="5" t="s">
        <v>111</v>
      </c>
      <c r="C174" s="6"/>
      <c r="D174" s="6"/>
      <c r="E174" s="6"/>
      <c r="F174" s="65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22">
        <v>51</v>
      </c>
      <c r="U174" s="22">
        <v>83</v>
      </c>
      <c r="V174" s="84">
        <f>(T174*U174)/1000</f>
        <v>4.2329999999999997</v>
      </c>
    </row>
    <row r="175" spans="1:45" x14ac:dyDescent="0.3">
      <c r="A175" s="5"/>
      <c r="B175" s="5" t="s">
        <v>98</v>
      </c>
      <c r="C175" s="6"/>
      <c r="D175" s="6"/>
      <c r="E175" s="6"/>
      <c r="F175" s="65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22">
        <v>7</v>
      </c>
      <c r="U175" s="22">
        <v>429</v>
      </c>
      <c r="V175" s="84">
        <f>(T175*U175)/1000</f>
        <v>3.0030000000000001</v>
      </c>
    </row>
    <row r="176" spans="1:45" s="33" customFormat="1" x14ac:dyDescent="0.3">
      <c r="A176" s="5"/>
      <c r="B176" s="5" t="s">
        <v>99</v>
      </c>
      <c r="C176" s="6"/>
      <c r="D176" s="6"/>
      <c r="E176" s="6"/>
      <c r="F176" s="65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22">
        <v>1</v>
      </c>
      <c r="U176" s="22">
        <v>10.23</v>
      </c>
      <c r="V176" s="84">
        <f>(T176*U176)/1000</f>
        <v>1.0230000000000001E-2</v>
      </c>
      <c r="W176" s="107"/>
      <c r="X176" s="107"/>
    </row>
    <row r="177" spans="1:24" s="33" customFormat="1" x14ac:dyDescent="0.3">
      <c r="A177" s="34"/>
      <c r="B177" s="34" t="s">
        <v>100</v>
      </c>
      <c r="C177" s="3"/>
      <c r="D177" s="3"/>
      <c r="E177" s="3"/>
      <c r="F177" s="65"/>
      <c r="G177" s="65"/>
      <c r="H177" s="65"/>
      <c r="I177" s="65"/>
      <c r="J177" s="65"/>
      <c r="K177" s="65"/>
      <c r="L177" s="65"/>
      <c r="M177" s="65"/>
      <c r="N177" s="65"/>
      <c r="O177" s="65"/>
      <c r="P177" s="65"/>
      <c r="Q177" s="65"/>
      <c r="R177" s="65"/>
      <c r="S177" s="65"/>
      <c r="T177" s="36"/>
      <c r="U177" s="36"/>
      <c r="V177" s="85">
        <f>SUM(V174:V176)</f>
        <v>7.2462299999999997</v>
      </c>
      <c r="W177" s="107"/>
      <c r="X177" s="107"/>
    </row>
    <row r="178" spans="1:24" ht="37.5" x14ac:dyDescent="0.3">
      <c r="A178" s="34" t="s">
        <v>89</v>
      </c>
      <c r="B178" s="3" t="s">
        <v>34</v>
      </c>
      <c r="C178" s="3"/>
      <c r="D178" s="3"/>
      <c r="E178" s="3"/>
      <c r="F178" s="65">
        <v>200</v>
      </c>
      <c r="G178" s="65"/>
      <c r="H178" s="101">
        <v>0.22</v>
      </c>
      <c r="I178" s="101">
        <v>0</v>
      </c>
      <c r="J178" s="101">
        <v>9.4700000000000006</v>
      </c>
      <c r="K178" s="101">
        <v>36.5</v>
      </c>
      <c r="L178" s="101">
        <v>0</v>
      </c>
      <c r="M178" s="101">
        <v>0.18</v>
      </c>
      <c r="N178" s="101">
        <v>0</v>
      </c>
      <c r="O178" s="101">
        <v>0.4</v>
      </c>
      <c r="P178" s="101">
        <v>9.8699999999999992</v>
      </c>
      <c r="Q178" s="101">
        <v>6.78</v>
      </c>
      <c r="R178" s="101">
        <v>2.64</v>
      </c>
      <c r="S178" s="101">
        <v>0.54</v>
      </c>
      <c r="T178" s="36"/>
      <c r="U178" s="36"/>
      <c r="V178" s="36"/>
    </row>
    <row r="179" spans="1:24" x14ac:dyDescent="0.3">
      <c r="A179" s="5"/>
      <c r="B179" s="6" t="s">
        <v>112</v>
      </c>
      <c r="C179" s="6"/>
      <c r="D179" s="6"/>
      <c r="E179" s="6"/>
      <c r="F179" s="65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22">
        <v>10</v>
      </c>
      <c r="U179" s="22">
        <v>242</v>
      </c>
      <c r="V179" s="84">
        <f>(T179*U179)/1000</f>
        <v>2.42</v>
      </c>
    </row>
    <row r="180" spans="1:24" s="33" customFormat="1" x14ac:dyDescent="0.3">
      <c r="A180" s="5"/>
      <c r="B180" s="6" t="s">
        <v>102</v>
      </c>
      <c r="C180" s="6"/>
      <c r="D180" s="6"/>
      <c r="E180" s="6"/>
      <c r="F180" s="65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22">
        <v>10</v>
      </c>
      <c r="U180" s="22">
        <v>51</v>
      </c>
      <c r="V180" s="84">
        <f>(T180*U180)/1000</f>
        <v>0.51</v>
      </c>
      <c r="W180" s="107"/>
      <c r="X180" s="107"/>
    </row>
    <row r="181" spans="1:24" s="33" customFormat="1" x14ac:dyDescent="0.3">
      <c r="A181" s="34"/>
      <c r="B181" s="3" t="s">
        <v>100</v>
      </c>
      <c r="C181" s="3"/>
      <c r="D181" s="3"/>
      <c r="E181" s="3"/>
      <c r="F181" s="65"/>
      <c r="G181" s="65"/>
      <c r="H181" s="65"/>
      <c r="I181" s="65"/>
      <c r="J181" s="65"/>
      <c r="K181" s="65"/>
      <c r="L181" s="65"/>
      <c r="M181" s="65"/>
      <c r="N181" s="65"/>
      <c r="O181" s="65"/>
      <c r="P181" s="65"/>
      <c r="Q181" s="65"/>
      <c r="R181" s="65"/>
      <c r="S181" s="65"/>
      <c r="T181" s="36"/>
      <c r="U181" s="36"/>
      <c r="V181" s="85">
        <f>SUM(V179:V180)</f>
        <v>2.9299999999999997</v>
      </c>
      <c r="W181" s="107"/>
      <c r="X181" s="107"/>
    </row>
    <row r="182" spans="1:24" s="33" customFormat="1" x14ac:dyDescent="0.3">
      <c r="A182" s="34"/>
      <c r="B182" s="3" t="s">
        <v>21</v>
      </c>
      <c r="C182" s="3"/>
      <c r="D182" s="3"/>
      <c r="E182" s="3"/>
      <c r="F182" s="101">
        <v>40</v>
      </c>
      <c r="G182" s="101"/>
      <c r="H182" s="101">
        <v>2.64</v>
      </c>
      <c r="I182" s="101">
        <v>0.48</v>
      </c>
      <c r="J182" s="101">
        <v>14.12</v>
      </c>
      <c r="K182" s="101">
        <v>72.400000000000006</v>
      </c>
      <c r="L182" s="101">
        <v>0.08</v>
      </c>
      <c r="M182" s="101">
        <v>0</v>
      </c>
      <c r="N182" s="101">
        <v>0</v>
      </c>
      <c r="O182" s="101">
        <v>0.4</v>
      </c>
      <c r="P182" s="101">
        <v>14</v>
      </c>
      <c r="Q182" s="101">
        <v>63.2</v>
      </c>
      <c r="R182" s="101">
        <v>18.8</v>
      </c>
      <c r="S182" s="101">
        <v>1.56</v>
      </c>
      <c r="T182" s="22">
        <v>40</v>
      </c>
      <c r="U182" s="22">
        <v>62</v>
      </c>
      <c r="V182" s="85">
        <f>(T182*U182)/1000</f>
        <v>2.48</v>
      </c>
      <c r="W182" s="107"/>
      <c r="X182" s="107"/>
    </row>
    <row r="183" spans="1:24" x14ac:dyDescent="0.3">
      <c r="A183" s="8"/>
      <c r="B183" s="14" t="s">
        <v>153</v>
      </c>
      <c r="C183" s="13"/>
      <c r="D183" s="13"/>
      <c r="E183" s="13"/>
      <c r="F183" s="12"/>
      <c r="G183" s="12"/>
      <c r="H183" s="12">
        <f t="shared" ref="H183:S183" si="23">H159+H164+H173+H178+H182</f>
        <v>20.39</v>
      </c>
      <c r="I183" s="12">
        <f t="shared" si="23"/>
        <v>15.7</v>
      </c>
      <c r="J183" s="12">
        <f t="shared" si="23"/>
        <v>68.16</v>
      </c>
      <c r="K183" s="12">
        <f t="shared" si="23"/>
        <v>454.5</v>
      </c>
      <c r="L183" s="12">
        <f t="shared" si="23"/>
        <v>0.33900000000000002</v>
      </c>
      <c r="M183" s="12">
        <f t="shared" si="23"/>
        <v>3.2</v>
      </c>
      <c r="N183" s="12">
        <f t="shared" si="23"/>
        <v>0.04</v>
      </c>
      <c r="O183" s="12">
        <f t="shared" si="23"/>
        <v>3.19</v>
      </c>
      <c r="P183" s="12">
        <f t="shared" si="23"/>
        <v>99.110000000000014</v>
      </c>
      <c r="Q183" s="12">
        <f t="shared" si="23"/>
        <v>350.80999999999995</v>
      </c>
      <c r="R183" s="12">
        <f t="shared" si="23"/>
        <v>184.24</v>
      </c>
      <c r="S183" s="12">
        <f t="shared" si="23"/>
        <v>7.3100000000000005</v>
      </c>
      <c r="T183" s="86"/>
      <c r="U183" s="86"/>
      <c r="V183" s="87">
        <f>V163+V172+V177+V181+V182</f>
        <v>38.831459999999993</v>
      </c>
    </row>
    <row r="184" spans="1:24" x14ac:dyDescent="0.3">
      <c r="A184" s="15"/>
      <c r="B184" s="16" t="s">
        <v>62</v>
      </c>
      <c r="C184" s="19"/>
      <c r="D184" s="19"/>
      <c r="E184" s="19"/>
      <c r="F184" s="18"/>
      <c r="G184" s="18"/>
      <c r="H184" s="18">
        <f t="shared" ref="H184:S184" si="24">H157+H183</f>
        <v>36.64</v>
      </c>
      <c r="I184" s="18">
        <f t="shared" si="24"/>
        <v>25.73</v>
      </c>
      <c r="J184" s="18">
        <f t="shared" si="24"/>
        <v>100.99</v>
      </c>
      <c r="K184" s="18">
        <f t="shared" si="24"/>
        <v>735.2</v>
      </c>
      <c r="L184" s="18">
        <f t="shared" si="24"/>
        <v>0.47900000000000004</v>
      </c>
      <c r="M184" s="18">
        <f t="shared" si="24"/>
        <v>3.81</v>
      </c>
      <c r="N184" s="18">
        <f t="shared" si="24"/>
        <v>0.08</v>
      </c>
      <c r="O184" s="18">
        <f t="shared" si="24"/>
        <v>4.91</v>
      </c>
      <c r="P184" s="18">
        <f t="shared" si="24"/>
        <v>234.76</v>
      </c>
      <c r="Q184" s="18">
        <f t="shared" si="24"/>
        <v>614.91999999999996</v>
      </c>
      <c r="R184" s="18">
        <f t="shared" si="24"/>
        <v>232.76</v>
      </c>
      <c r="S184" s="18">
        <f t="shared" si="24"/>
        <v>10.32</v>
      </c>
      <c r="T184" s="88"/>
      <c r="U184" s="88"/>
      <c r="V184" s="89">
        <f>V157+V183</f>
        <v>61.402459999999991</v>
      </c>
    </row>
    <row r="185" spans="1:24" x14ac:dyDescent="0.3">
      <c r="A185" s="5"/>
      <c r="B185" s="20" t="s">
        <v>43</v>
      </c>
      <c r="C185" s="6"/>
      <c r="D185" s="6"/>
      <c r="E185" s="6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22"/>
      <c r="U185" s="22"/>
      <c r="V185" s="22"/>
    </row>
    <row r="186" spans="1:24" s="40" customFormat="1" x14ac:dyDescent="0.3">
      <c r="A186" s="5"/>
      <c r="B186" s="101" t="s">
        <v>23</v>
      </c>
      <c r="C186" s="6"/>
      <c r="D186" s="6"/>
      <c r="E186" s="6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22"/>
      <c r="U186" s="22"/>
      <c r="V186" s="22"/>
      <c r="W186" s="107"/>
      <c r="X186" s="107"/>
    </row>
    <row r="187" spans="1:24" ht="56.25" x14ac:dyDescent="0.3">
      <c r="A187" s="38" t="s">
        <v>73</v>
      </c>
      <c r="B187" s="38" t="s">
        <v>44</v>
      </c>
      <c r="C187" s="39"/>
      <c r="D187" s="39"/>
      <c r="E187" s="39"/>
      <c r="F187" s="37" t="s">
        <v>0</v>
      </c>
      <c r="G187" s="37"/>
      <c r="H187" s="37">
        <v>6.1</v>
      </c>
      <c r="I187" s="37">
        <v>6.21</v>
      </c>
      <c r="J187" s="37">
        <v>33.82</v>
      </c>
      <c r="K187" s="37">
        <v>203</v>
      </c>
      <c r="L187" s="37">
        <v>0.18</v>
      </c>
      <c r="M187" s="37">
        <v>0.86</v>
      </c>
      <c r="N187" s="37">
        <v>0.03</v>
      </c>
      <c r="O187" s="37">
        <v>0.21</v>
      </c>
      <c r="P187" s="37">
        <v>84.15</v>
      </c>
      <c r="Q187" s="37">
        <v>142.32</v>
      </c>
      <c r="R187" s="37">
        <v>39</v>
      </c>
      <c r="S187" s="37">
        <v>1.07</v>
      </c>
      <c r="T187" s="92"/>
      <c r="U187" s="92"/>
      <c r="V187" s="92"/>
    </row>
    <row r="188" spans="1:24" x14ac:dyDescent="0.3">
      <c r="A188" s="5"/>
      <c r="B188" s="5" t="s">
        <v>126</v>
      </c>
      <c r="C188" s="6"/>
      <c r="D188" s="6"/>
      <c r="E188" s="6"/>
      <c r="F188" s="65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22">
        <v>37</v>
      </c>
      <c r="U188" s="22">
        <v>37</v>
      </c>
      <c r="V188" s="84">
        <f>(T188*U188)/1000</f>
        <v>1.369</v>
      </c>
    </row>
    <row r="189" spans="1:24" x14ac:dyDescent="0.3">
      <c r="A189" s="5"/>
      <c r="B189" s="5" t="s">
        <v>96</v>
      </c>
      <c r="C189" s="6"/>
      <c r="D189" s="6"/>
      <c r="E189" s="6"/>
      <c r="F189" s="65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22">
        <v>60</v>
      </c>
      <c r="U189" s="22">
        <v>42</v>
      </c>
      <c r="V189" s="84">
        <f>(T189*U189)/1000</f>
        <v>2.52</v>
      </c>
    </row>
    <row r="190" spans="1:24" x14ac:dyDescent="0.3">
      <c r="A190" s="5"/>
      <c r="B190" s="5" t="s">
        <v>102</v>
      </c>
      <c r="C190" s="6"/>
      <c r="D190" s="6"/>
      <c r="E190" s="6"/>
      <c r="F190" s="65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22">
        <v>4</v>
      </c>
      <c r="U190" s="22">
        <v>51</v>
      </c>
      <c r="V190" s="84">
        <f>(T190*U190)/1000</f>
        <v>0.20399999999999999</v>
      </c>
    </row>
    <row r="191" spans="1:24" x14ac:dyDescent="0.3">
      <c r="A191" s="5"/>
      <c r="B191" s="5" t="s">
        <v>98</v>
      </c>
      <c r="C191" s="6"/>
      <c r="D191" s="6"/>
      <c r="E191" s="6"/>
      <c r="F191" s="65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22">
        <v>5</v>
      </c>
      <c r="U191" s="22">
        <v>429</v>
      </c>
      <c r="V191" s="84">
        <f>(T191*U191)/1000</f>
        <v>2.145</v>
      </c>
    </row>
    <row r="192" spans="1:24" s="33" customFormat="1" x14ac:dyDescent="0.3">
      <c r="A192" s="5"/>
      <c r="B192" s="5" t="s">
        <v>99</v>
      </c>
      <c r="C192" s="6"/>
      <c r="D192" s="6"/>
      <c r="E192" s="6"/>
      <c r="F192" s="65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22">
        <v>1</v>
      </c>
      <c r="U192" s="22">
        <v>10.23</v>
      </c>
      <c r="V192" s="84">
        <f>(T192*U192)/1000</f>
        <v>1.0230000000000001E-2</v>
      </c>
      <c r="W192" s="107"/>
      <c r="X192" s="107"/>
    </row>
    <row r="193" spans="1:24" s="33" customFormat="1" x14ac:dyDescent="0.3">
      <c r="A193" s="34"/>
      <c r="B193" s="34" t="s">
        <v>100</v>
      </c>
      <c r="C193" s="3"/>
      <c r="D193" s="3"/>
      <c r="E193" s="3"/>
      <c r="F193" s="65"/>
      <c r="G193" s="65"/>
      <c r="H193" s="65"/>
      <c r="I193" s="65"/>
      <c r="J193" s="65"/>
      <c r="K193" s="65"/>
      <c r="L193" s="65"/>
      <c r="M193" s="65"/>
      <c r="N193" s="65"/>
      <c r="O193" s="65"/>
      <c r="P193" s="65"/>
      <c r="Q193" s="65"/>
      <c r="R193" s="65"/>
      <c r="S193" s="65"/>
      <c r="T193" s="36"/>
      <c r="U193" s="36"/>
      <c r="V193" s="85">
        <f>SUM(V188:V192)</f>
        <v>6.2482299999999995</v>
      </c>
      <c r="W193" s="107"/>
      <c r="X193" s="107"/>
    </row>
    <row r="194" spans="1:24" ht="37.5" x14ac:dyDescent="0.3">
      <c r="A194" s="34" t="s">
        <v>90</v>
      </c>
      <c r="B194" s="3" t="s">
        <v>45</v>
      </c>
      <c r="C194" s="3"/>
      <c r="D194" s="3"/>
      <c r="E194" s="3"/>
      <c r="F194" s="65">
        <v>200</v>
      </c>
      <c r="G194" s="65"/>
      <c r="H194" s="101">
        <v>0.26</v>
      </c>
      <c r="I194" s="101">
        <v>0.05</v>
      </c>
      <c r="J194" s="101">
        <v>6.57</v>
      </c>
      <c r="K194" s="101">
        <v>25.1</v>
      </c>
      <c r="L194" s="101">
        <v>0</v>
      </c>
      <c r="M194" s="101">
        <v>0.26</v>
      </c>
      <c r="N194" s="101">
        <v>0</v>
      </c>
      <c r="O194" s="101">
        <v>0.5</v>
      </c>
      <c r="P194" s="101">
        <v>6.07</v>
      </c>
      <c r="Q194" s="101">
        <v>9.68</v>
      </c>
      <c r="R194" s="101">
        <v>4.6399999999999997</v>
      </c>
      <c r="S194" s="101">
        <v>0.88</v>
      </c>
      <c r="T194" s="36"/>
      <c r="U194" s="36"/>
      <c r="V194" s="36"/>
    </row>
    <row r="195" spans="1:24" x14ac:dyDescent="0.3">
      <c r="A195" s="5"/>
      <c r="B195" s="6" t="s">
        <v>114</v>
      </c>
      <c r="C195" s="6"/>
      <c r="D195" s="6"/>
      <c r="E195" s="6"/>
      <c r="F195" s="65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22">
        <v>1</v>
      </c>
      <c r="U195" s="22">
        <v>530</v>
      </c>
      <c r="V195" s="22">
        <f>(T195*U195)/1000</f>
        <v>0.53</v>
      </c>
    </row>
    <row r="196" spans="1:24" s="33" customFormat="1" x14ac:dyDescent="0.3">
      <c r="A196" s="5"/>
      <c r="B196" s="6" t="s">
        <v>97</v>
      </c>
      <c r="C196" s="6"/>
      <c r="D196" s="6"/>
      <c r="E196" s="6"/>
      <c r="F196" s="65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22">
        <v>8</v>
      </c>
      <c r="U196" s="22">
        <v>363</v>
      </c>
      <c r="V196" s="22">
        <f>(T196*U196)/1000</f>
        <v>2.9039999999999999</v>
      </c>
      <c r="W196" s="107"/>
      <c r="X196" s="107"/>
    </row>
    <row r="197" spans="1:24" s="33" customFormat="1" x14ac:dyDescent="0.3">
      <c r="A197" s="34"/>
      <c r="B197" s="3" t="s">
        <v>100</v>
      </c>
      <c r="C197" s="3"/>
      <c r="D197" s="3"/>
      <c r="E197" s="3"/>
      <c r="F197" s="65"/>
      <c r="G197" s="65"/>
      <c r="H197" s="65"/>
      <c r="I197" s="65"/>
      <c r="J197" s="65"/>
      <c r="K197" s="65"/>
      <c r="L197" s="65"/>
      <c r="M197" s="65"/>
      <c r="N197" s="65"/>
      <c r="O197" s="65"/>
      <c r="P197" s="65"/>
      <c r="Q197" s="65"/>
      <c r="R197" s="65"/>
      <c r="S197" s="65"/>
      <c r="T197" s="36"/>
      <c r="U197" s="36"/>
      <c r="V197" s="36">
        <f>SUM(V195:V196)</f>
        <v>3.4340000000000002</v>
      </c>
      <c r="W197" s="107"/>
      <c r="X197" s="107"/>
    </row>
    <row r="198" spans="1:24" x14ac:dyDescent="0.3">
      <c r="A198" s="34"/>
      <c r="B198" s="3" t="s">
        <v>20</v>
      </c>
      <c r="C198" s="3"/>
      <c r="D198" s="3"/>
      <c r="E198" s="3"/>
      <c r="F198" s="65">
        <v>40</v>
      </c>
      <c r="G198" s="65"/>
      <c r="H198" s="65">
        <v>3.48</v>
      </c>
      <c r="I198" s="65">
        <v>0.6</v>
      </c>
      <c r="J198" s="65">
        <v>16</v>
      </c>
      <c r="K198" s="65">
        <v>83.6</v>
      </c>
      <c r="L198" s="65">
        <v>0.1</v>
      </c>
      <c r="M198" s="65">
        <v>0</v>
      </c>
      <c r="N198" s="65">
        <v>0</v>
      </c>
      <c r="O198" s="65">
        <v>0.66</v>
      </c>
      <c r="P198" s="65">
        <v>13.2</v>
      </c>
      <c r="Q198" s="65">
        <v>93.6</v>
      </c>
      <c r="R198" s="65">
        <v>26.4</v>
      </c>
      <c r="S198" s="65">
        <v>1.76</v>
      </c>
      <c r="T198" s="22">
        <v>40</v>
      </c>
      <c r="U198" s="22">
        <v>62</v>
      </c>
      <c r="V198" s="85">
        <f>(T198*U198)/1000</f>
        <v>2.48</v>
      </c>
    </row>
    <row r="199" spans="1:24" x14ac:dyDescent="0.3">
      <c r="A199" s="21"/>
      <c r="B199" s="14" t="s">
        <v>155</v>
      </c>
      <c r="C199" s="13"/>
      <c r="D199" s="13"/>
      <c r="E199" s="13"/>
      <c r="F199" s="12"/>
      <c r="G199" s="12"/>
      <c r="H199" s="12">
        <f>H187+H194+H198</f>
        <v>9.84</v>
      </c>
      <c r="I199" s="12">
        <f t="shared" ref="I199:S199" si="25">I187+I194+I198</f>
        <v>6.8599999999999994</v>
      </c>
      <c r="J199" s="12">
        <f t="shared" si="25"/>
        <v>56.39</v>
      </c>
      <c r="K199" s="12">
        <f t="shared" si="25"/>
        <v>311.7</v>
      </c>
      <c r="L199" s="12">
        <f t="shared" si="25"/>
        <v>0.28000000000000003</v>
      </c>
      <c r="M199" s="12">
        <f t="shared" si="25"/>
        <v>1.1200000000000001</v>
      </c>
      <c r="N199" s="12">
        <f t="shared" si="25"/>
        <v>0.03</v>
      </c>
      <c r="O199" s="12">
        <f t="shared" si="25"/>
        <v>1.37</v>
      </c>
      <c r="P199" s="12">
        <f t="shared" si="25"/>
        <v>103.42</v>
      </c>
      <c r="Q199" s="12">
        <f t="shared" si="25"/>
        <v>245.6</v>
      </c>
      <c r="R199" s="12">
        <f t="shared" si="25"/>
        <v>70.039999999999992</v>
      </c>
      <c r="S199" s="12">
        <f t="shared" si="25"/>
        <v>3.71</v>
      </c>
      <c r="T199" s="86"/>
      <c r="U199" s="86"/>
      <c r="V199" s="87">
        <f>V193+V197+V198</f>
        <v>12.162230000000001</v>
      </c>
    </row>
    <row r="200" spans="1:24" s="33" customFormat="1" x14ac:dyDescent="0.3">
      <c r="A200" s="5"/>
      <c r="B200" s="20" t="s">
        <v>152</v>
      </c>
      <c r="C200" s="6"/>
      <c r="D200" s="6"/>
      <c r="E200" s="6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22"/>
      <c r="U200" s="22"/>
      <c r="V200" s="84"/>
      <c r="W200" s="107"/>
      <c r="X200" s="107"/>
    </row>
    <row r="201" spans="1:24" ht="37.5" x14ac:dyDescent="0.3">
      <c r="A201" s="34" t="s">
        <v>78</v>
      </c>
      <c r="B201" s="3" t="s">
        <v>46</v>
      </c>
      <c r="C201" s="3"/>
      <c r="D201" s="3"/>
      <c r="E201" s="3"/>
      <c r="F201" s="65">
        <v>60</v>
      </c>
      <c r="G201" s="65"/>
      <c r="H201" s="65">
        <v>1.03</v>
      </c>
      <c r="I201" s="65">
        <v>3.08</v>
      </c>
      <c r="J201" s="65">
        <v>4.8899999999999997</v>
      </c>
      <c r="K201" s="65">
        <v>48.3</v>
      </c>
      <c r="L201" s="65">
        <v>0.02</v>
      </c>
      <c r="M201" s="65">
        <v>35.06</v>
      </c>
      <c r="N201" s="65">
        <v>0</v>
      </c>
      <c r="O201" s="65">
        <v>0.33</v>
      </c>
      <c r="P201" s="65">
        <v>23.81</v>
      </c>
      <c r="Q201" s="65">
        <v>17.03</v>
      </c>
      <c r="R201" s="65">
        <v>9.83</v>
      </c>
      <c r="S201" s="65">
        <v>0.52</v>
      </c>
      <c r="T201" s="36"/>
      <c r="U201" s="36"/>
      <c r="V201" s="36"/>
    </row>
    <row r="202" spans="1:24" x14ac:dyDescent="0.3">
      <c r="A202" s="5"/>
      <c r="B202" s="6" t="s">
        <v>104</v>
      </c>
      <c r="C202" s="6"/>
      <c r="D202" s="6"/>
      <c r="E202" s="6"/>
      <c r="F202" s="65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22">
        <v>9</v>
      </c>
      <c r="U202" s="22">
        <v>42</v>
      </c>
      <c r="V202" s="84">
        <f t="shared" ref="V202:V207" si="26">(T202*U202)/1000</f>
        <v>0.378</v>
      </c>
    </row>
    <row r="203" spans="1:24" x14ac:dyDescent="0.3">
      <c r="A203" s="5"/>
      <c r="B203" s="6" t="s">
        <v>105</v>
      </c>
      <c r="C203" s="6"/>
      <c r="D203" s="6"/>
      <c r="E203" s="6"/>
      <c r="F203" s="65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22">
        <v>3</v>
      </c>
      <c r="U203" s="22">
        <v>146</v>
      </c>
      <c r="V203" s="84">
        <f t="shared" si="26"/>
        <v>0.438</v>
      </c>
    </row>
    <row r="204" spans="1:24" x14ac:dyDescent="0.3">
      <c r="A204" s="5"/>
      <c r="B204" s="6" t="s">
        <v>102</v>
      </c>
      <c r="C204" s="6"/>
      <c r="D204" s="6"/>
      <c r="E204" s="6"/>
      <c r="F204" s="65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22">
        <v>1</v>
      </c>
      <c r="U204" s="22">
        <v>51</v>
      </c>
      <c r="V204" s="84">
        <f t="shared" si="26"/>
        <v>5.0999999999999997E-2</v>
      </c>
    </row>
    <row r="205" spans="1:24" x14ac:dyDescent="0.3">
      <c r="A205" s="5"/>
      <c r="B205" s="6" t="s">
        <v>103</v>
      </c>
      <c r="C205" s="6"/>
      <c r="D205" s="6"/>
      <c r="E205" s="6"/>
      <c r="F205" s="65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22">
        <v>48</v>
      </c>
      <c r="U205" s="22">
        <v>42</v>
      </c>
      <c r="V205" s="84">
        <f t="shared" si="26"/>
        <v>2.016</v>
      </c>
    </row>
    <row r="206" spans="1:24" x14ac:dyDescent="0.3">
      <c r="A206" s="5"/>
      <c r="B206" s="6" t="s">
        <v>119</v>
      </c>
      <c r="C206" s="6"/>
      <c r="D206" s="6"/>
      <c r="E206" s="6"/>
      <c r="F206" s="65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22">
        <v>12</v>
      </c>
      <c r="U206" s="22">
        <v>120</v>
      </c>
      <c r="V206" s="84">
        <f t="shared" si="26"/>
        <v>1.44</v>
      </c>
    </row>
    <row r="207" spans="1:24" s="33" customFormat="1" x14ac:dyDescent="0.3">
      <c r="A207" s="5"/>
      <c r="B207" s="6" t="s">
        <v>99</v>
      </c>
      <c r="C207" s="6"/>
      <c r="D207" s="6"/>
      <c r="E207" s="6"/>
      <c r="F207" s="65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22">
        <v>0.5</v>
      </c>
      <c r="U207" s="22">
        <v>10.23</v>
      </c>
      <c r="V207" s="84">
        <f t="shared" si="26"/>
        <v>5.1150000000000006E-3</v>
      </c>
      <c r="W207" s="107"/>
      <c r="X207" s="107"/>
    </row>
    <row r="208" spans="1:24" s="33" customFormat="1" x14ac:dyDescent="0.3">
      <c r="A208" s="34"/>
      <c r="B208" s="3" t="s">
        <v>100</v>
      </c>
      <c r="C208" s="3"/>
      <c r="D208" s="3"/>
      <c r="E208" s="3"/>
      <c r="F208" s="65"/>
      <c r="G208" s="65"/>
      <c r="H208" s="65"/>
      <c r="I208" s="65"/>
      <c r="J208" s="65"/>
      <c r="K208" s="65"/>
      <c r="L208" s="65"/>
      <c r="M208" s="65"/>
      <c r="N208" s="65"/>
      <c r="O208" s="65"/>
      <c r="P208" s="65"/>
      <c r="Q208" s="65"/>
      <c r="R208" s="65"/>
      <c r="S208" s="65"/>
      <c r="T208" s="36"/>
      <c r="U208" s="36"/>
      <c r="V208" s="85">
        <f>SUM(V202:V207)</f>
        <v>4.3281150000000004</v>
      </c>
      <c r="W208" s="107"/>
      <c r="X208" s="107"/>
    </row>
    <row r="209" spans="1:24" ht="37.5" x14ac:dyDescent="0.3">
      <c r="A209" s="34" t="s">
        <v>86</v>
      </c>
      <c r="B209" s="39" t="s">
        <v>58</v>
      </c>
      <c r="C209" s="3"/>
      <c r="D209" s="3"/>
      <c r="E209" s="3"/>
      <c r="F209" s="37">
        <v>50</v>
      </c>
      <c r="G209" s="65"/>
      <c r="H209" s="65">
        <v>8.75</v>
      </c>
      <c r="I209" s="65">
        <v>9.26</v>
      </c>
      <c r="J209" s="65">
        <v>6.79</v>
      </c>
      <c r="K209" s="65">
        <v>140</v>
      </c>
      <c r="L209" s="65">
        <v>0.05</v>
      </c>
      <c r="M209" s="65">
        <v>0.42</v>
      </c>
      <c r="N209" s="65">
        <v>0.01</v>
      </c>
      <c r="O209" s="65">
        <v>0.21</v>
      </c>
      <c r="P209" s="65">
        <v>9.83</v>
      </c>
      <c r="Q209" s="65">
        <v>89.56</v>
      </c>
      <c r="R209" s="65">
        <v>13.69</v>
      </c>
      <c r="S209" s="65">
        <v>0.94</v>
      </c>
      <c r="T209" s="36"/>
      <c r="U209" s="36"/>
      <c r="V209" s="85"/>
    </row>
    <row r="210" spans="1:24" x14ac:dyDescent="0.3">
      <c r="A210" s="5"/>
      <c r="B210" s="6" t="s">
        <v>128</v>
      </c>
      <c r="C210" s="6"/>
      <c r="D210" s="6"/>
      <c r="E210" s="6"/>
      <c r="F210" s="65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22">
        <v>30</v>
      </c>
      <c r="U210" s="22">
        <v>490</v>
      </c>
      <c r="V210" s="84">
        <f t="shared" ref="V210:V217" si="27">(T210*U210)/1000</f>
        <v>14.7</v>
      </c>
    </row>
    <row r="211" spans="1:24" x14ac:dyDescent="0.3">
      <c r="A211" s="5"/>
      <c r="B211" s="6" t="s">
        <v>129</v>
      </c>
      <c r="C211" s="6"/>
      <c r="D211" s="6"/>
      <c r="E211" s="6"/>
      <c r="F211" s="65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22">
        <v>7</v>
      </c>
      <c r="U211" s="22">
        <v>506</v>
      </c>
      <c r="V211" s="84">
        <f t="shared" si="27"/>
        <v>3.5419999999999998</v>
      </c>
    </row>
    <row r="212" spans="1:24" x14ac:dyDescent="0.3">
      <c r="A212" s="5"/>
      <c r="B212" s="6" t="s">
        <v>109</v>
      </c>
      <c r="C212" s="6"/>
      <c r="D212" s="6"/>
      <c r="E212" s="6"/>
      <c r="F212" s="65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22">
        <v>9</v>
      </c>
      <c r="U212" s="22">
        <v>62</v>
      </c>
      <c r="V212" s="84">
        <f t="shared" si="27"/>
        <v>0.55800000000000005</v>
      </c>
    </row>
    <row r="213" spans="1:24" x14ac:dyDescent="0.3">
      <c r="A213" s="5"/>
      <c r="B213" s="6" t="s">
        <v>110</v>
      </c>
      <c r="C213" s="6"/>
      <c r="D213" s="6"/>
      <c r="E213" s="6"/>
      <c r="F213" s="65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22">
        <v>4</v>
      </c>
      <c r="U213" s="22">
        <v>31</v>
      </c>
      <c r="V213" s="84">
        <f t="shared" si="27"/>
        <v>0.124</v>
      </c>
    </row>
    <row r="214" spans="1:24" x14ac:dyDescent="0.3">
      <c r="A214" s="5"/>
      <c r="B214" s="6" t="s">
        <v>116</v>
      </c>
      <c r="C214" s="6"/>
      <c r="D214" s="6"/>
      <c r="E214" s="6"/>
      <c r="F214" s="65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22">
        <v>3</v>
      </c>
      <c r="U214" s="22">
        <v>165</v>
      </c>
      <c r="V214" s="84">
        <f t="shared" si="27"/>
        <v>0.495</v>
      </c>
    </row>
    <row r="215" spans="1:24" x14ac:dyDescent="0.3">
      <c r="A215" s="5"/>
      <c r="B215" s="6" t="s">
        <v>107</v>
      </c>
      <c r="C215" s="6"/>
      <c r="D215" s="6"/>
      <c r="E215" s="6"/>
      <c r="F215" s="65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22">
        <v>5</v>
      </c>
      <c r="U215" s="22">
        <v>42</v>
      </c>
      <c r="V215" s="84">
        <f t="shared" si="27"/>
        <v>0.21</v>
      </c>
    </row>
    <row r="216" spans="1:24" x14ac:dyDescent="0.3">
      <c r="A216" s="5"/>
      <c r="B216" s="6" t="s">
        <v>105</v>
      </c>
      <c r="C216" s="6"/>
      <c r="D216" s="6"/>
      <c r="E216" s="6"/>
      <c r="F216" s="101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22">
        <v>3</v>
      </c>
      <c r="U216" s="22">
        <v>146</v>
      </c>
      <c r="V216" s="84">
        <f t="shared" si="27"/>
        <v>0.438</v>
      </c>
    </row>
    <row r="217" spans="1:24" s="33" customFormat="1" x14ac:dyDescent="0.3">
      <c r="A217" s="5"/>
      <c r="B217" s="6" t="s">
        <v>99</v>
      </c>
      <c r="C217" s="6"/>
      <c r="D217" s="6"/>
      <c r="E217" s="6"/>
      <c r="F217" s="65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22">
        <v>1</v>
      </c>
      <c r="U217" s="22">
        <v>10.23</v>
      </c>
      <c r="V217" s="84">
        <f t="shared" si="27"/>
        <v>1.0230000000000001E-2</v>
      </c>
      <c r="W217" s="107"/>
      <c r="X217" s="107"/>
    </row>
    <row r="218" spans="1:24" s="33" customFormat="1" x14ac:dyDescent="0.3">
      <c r="A218" s="34"/>
      <c r="B218" s="3" t="s">
        <v>100</v>
      </c>
      <c r="C218" s="3"/>
      <c r="D218" s="3"/>
      <c r="E218" s="3"/>
      <c r="F218" s="65"/>
      <c r="G218" s="65"/>
      <c r="H218" s="65"/>
      <c r="I218" s="65"/>
      <c r="J218" s="65"/>
      <c r="K218" s="65"/>
      <c r="L218" s="65"/>
      <c r="M218" s="65"/>
      <c r="N218" s="65"/>
      <c r="O218" s="65"/>
      <c r="P218" s="65"/>
      <c r="Q218" s="65"/>
      <c r="R218" s="65"/>
      <c r="S218" s="65"/>
      <c r="T218" s="36"/>
      <c r="U218" s="36"/>
      <c r="V218" s="85">
        <f>SUM(V210:V217)</f>
        <v>20.077229999999997</v>
      </c>
      <c r="W218" s="107"/>
      <c r="X218" s="107"/>
    </row>
    <row r="219" spans="1:24" ht="37.5" x14ac:dyDescent="0.3">
      <c r="A219" s="34" t="s">
        <v>79</v>
      </c>
      <c r="B219" s="34" t="s">
        <v>48</v>
      </c>
      <c r="C219" s="3"/>
      <c r="D219" s="3"/>
      <c r="E219" s="3"/>
      <c r="F219" s="65" t="s">
        <v>0</v>
      </c>
      <c r="G219" s="65"/>
      <c r="H219" s="65">
        <v>4.49</v>
      </c>
      <c r="I219" s="65">
        <v>4.55</v>
      </c>
      <c r="J219" s="65">
        <v>25.1</v>
      </c>
      <c r="K219" s="65">
        <v>147</v>
      </c>
      <c r="L219" s="65">
        <v>0.16</v>
      </c>
      <c r="M219" s="65">
        <v>25.73</v>
      </c>
      <c r="N219" s="65">
        <v>0.03</v>
      </c>
      <c r="O219" s="65">
        <v>1.2</v>
      </c>
      <c r="P219" s="65">
        <v>50.37</v>
      </c>
      <c r="Q219" s="65">
        <v>102.75</v>
      </c>
      <c r="R219" s="65">
        <v>33.42</v>
      </c>
      <c r="S219" s="65">
        <v>1.17</v>
      </c>
      <c r="T219" s="36"/>
      <c r="U219" s="36"/>
      <c r="V219" s="85"/>
    </row>
    <row r="220" spans="1:24" x14ac:dyDescent="0.3">
      <c r="A220" s="5"/>
      <c r="B220" s="5" t="s">
        <v>130</v>
      </c>
      <c r="C220" s="6"/>
      <c r="D220" s="6"/>
      <c r="E220" s="6"/>
      <c r="F220" s="65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22">
        <v>176</v>
      </c>
      <c r="U220" s="22">
        <v>22</v>
      </c>
      <c r="V220" s="84">
        <f>(T220*U220)/1000</f>
        <v>3.8719999999999999</v>
      </c>
    </row>
    <row r="221" spans="1:24" x14ac:dyDescent="0.3">
      <c r="A221" s="5"/>
      <c r="B221" s="5" t="s">
        <v>96</v>
      </c>
      <c r="C221" s="6"/>
      <c r="D221" s="6"/>
      <c r="E221" s="6"/>
      <c r="F221" s="65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22">
        <v>30</v>
      </c>
      <c r="U221" s="22">
        <v>42</v>
      </c>
      <c r="V221" s="84">
        <f>(T221*U221)/1000</f>
        <v>1.26</v>
      </c>
    </row>
    <row r="222" spans="1:24" x14ac:dyDescent="0.3">
      <c r="A222" s="5"/>
      <c r="B222" s="5" t="s">
        <v>98</v>
      </c>
      <c r="C222" s="6"/>
      <c r="D222" s="6"/>
      <c r="E222" s="6"/>
      <c r="F222" s="65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22">
        <v>5</v>
      </c>
      <c r="U222" s="22">
        <v>429</v>
      </c>
      <c r="V222" s="84">
        <f>(T222*U222)/1000</f>
        <v>2.145</v>
      </c>
    </row>
    <row r="223" spans="1:24" s="33" customFormat="1" x14ac:dyDescent="0.3">
      <c r="A223" s="5"/>
      <c r="B223" s="5" t="s">
        <v>99</v>
      </c>
      <c r="C223" s="6"/>
      <c r="D223" s="6"/>
      <c r="E223" s="6"/>
      <c r="F223" s="65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22">
        <v>1</v>
      </c>
      <c r="U223" s="22">
        <v>10.23</v>
      </c>
      <c r="V223" s="84">
        <f>(T223*U223)/1000</f>
        <v>1.0230000000000001E-2</v>
      </c>
      <c r="W223" s="107"/>
      <c r="X223" s="107"/>
    </row>
    <row r="224" spans="1:24" s="33" customFormat="1" x14ac:dyDescent="0.3">
      <c r="A224" s="34"/>
      <c r="B224" s="34" t="s">
        <v>100</v>
      </c>
      <c r="C224" s="3"/>
      <c r="D224" s="3"/>
      <c r="E224" s="3"/>
      <c r="F224" s="65"/>
      <c r="G224" s="65"/>
      <c r="H224" s="65"/>
      <c r="I224" s="65"/>
      <c r="J224" s="65"/>
      <c r="K224" s="65"/>
      <c r="L224" s="65"/>
      <c r="M224" s="65"/>
      <c r="N224" s="65"/>
      <c r="O224" s="65"/>
      <c r="P224" s="65"/>
      <c r="Q224" s="65"/>
      <c r="R224" s="65"/>
      <c r="S224" s="65"/>
      <c r="T224" s="36"/>
      <c r="U224" s="36"/>
      <c r="V224" s="85">
        <f>SUM(V220:V223)</f>
        <v>7.2872299999999992</v>
      </c>
      <c r="W224" s="107"/>
      <c r="X224" s="107"/>
    </row>
    <row r="225" spans="1:24" ht="37.5" x14ac:dyDescent="0.3">
      <c r="A225" s="34" t="s">
        <v>89</v>
      </c>
      <c r="B225" s="3" t="s">
        <v>34</v>
      </c>
      <c r="C225" s="3"/>
      <c r="D225" s="3"/>
      <c r="E225" s="3"/>
      <c r="F225" s="65">
        <v>200</v>
      </c>
      <c r="G225" s="65"/>
      <c r="H225" s="101">
        <v>0.22</v>
      </c>
      <c r="I225" s="101">
        <v>0</v>
      </c>
      <c r="J225" s="101">
        <v>9.4700000000000006</v>
      </c>
      <c r="K225" s="101">
        <v>36.5</v>
      </c>
      <c r="L225" s="101">
        <v>0</v>
      </c>
      <c r="M225" s="101">
        <v>0.18</v>
      </c>
      <c r="N225" s="101">
        <v>0</v>
      </c>
      <c r="O225" s="101">
        <v>0.4</v>
      </c>
      <c r="P225" s="101">
        <v>9.8699999999999992</v>
      </c>
      <c r="Q225" s="101">
        <v>6.78</v>
      </c>
      <c r="R225" s="101">
        <v>2.64</v>
      </c>
      <c r="S225" s="101">
        <v>0.54</v>
      </c>
      <c r="T225" s="36"/>
      <c r="U225" s="36"/>
      <c r="V225" s="85"/>
    </row>
    <row r="226" spans="1:24" x14ac:dyDescent="0.3">
      <c r="A226" s="5"/>
      <c r="B226" s="6" t="s">
        <v>112</v>
      </c>
      <c r="C226" s="6"/>
      <c r="D226" s="6"/>
      <c r="E226" s="6"/>
      <c r="F226" s="65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22">
        <v>10</v>
      </c>
      <c r="U226" s="22">
        <v>242</v>
      </c>
      <c r="V226" s="84">
        <f>(T226*U226)/1000</f>
        <v>2.42</v>
      </c>
    </row>
    <row r="227" spans="1:24" s="33" customFormat="1" x14ac:dyDescent="0.3">
      <c r="A227" s="5"/>
      <c r="B227" s="6" t="s">
        <v>102</v>
      </c>
      <c r="C227" s="6"/>
      <c r="D227" s="6"/>
      <c r="E227" s="6"/>
      <c r="F227" s="65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22">
        <v>10</v>
      </c>
      <c r="U227" s="22">
        <v>51</v>
      </c>
      <c r="V227" s="84">
        <f>(T227*U227)/1000</f>
        <v>0.51</v>
      </c>
      <c r="W227" s="107"/>
      <c r="X227" s="107"/>
    </row>
    <row r="228" spans="1:24" s="33" customFormat="1" x14ac:dyDescent="0.3">
      <c r="A228" s="34"/>
      <c r="B228" s="3" t="s">
        <v>100</v>
      </c>
      <c r="C228" s="3"/>
      <c r="D228" s="3"/>
      <c r="E228" s="3"/>
      <c r="F228" s="65"/>
      <c r="G228" s="65"/>
      <c r="H228" s="65"/>
      <c r="I228" s="65"/>
      <c r="J228" s="65"/>
      <c r="K228" s="65"/>
      <c r="L228" s="65"/>
      <c r="M228" s="65"/>
      <c r="N228" s="65"/>
      <c r="O228" s="65"/>
      <c r="P228" s="65"/>
      <c r="Q228" s="65"/>
      <c r="R228" s="65"/>
      <c r="S228" s="65"/>
      <c r="T228" s="36"/>
      <c r="U228" s="36"/>
      <c r="V228" s="85">
        <f>SUM(V226:V227)</f>
        <v>2.9299999999999997</v>
      </c>
      <c r="W228" s="107"/>
      <c r="X228" s="107"/>
    </row>
    <row r="229" spans="1:24" s="33" customFormat="1" x14ac:dyDescent="0.3">
      <c r="A229" s="34"/>
      <c r="B229" s="3" t="s">
        <v>21</v>
      </c>
      <c r="C229" s="3"/>
      <c r="D229" s="3"/>
      <c r="E229" s="3"/>
      <c r="F229" s="101">
        <v>40</v>
      </c>
      <c r="G229" s="101"/>
      <c r="H229" s="101">
        <v>2.64</v>
      </c>
      <c r="I229" s="101">
        <v>0.48</v>
      </c>
      <c r="J229" s="101">
        <v>14.12</v>
      </c>
      <c r="K229" s="101">
        <v>72.400000000000006</v>
      </c>
      <c r="L229" s="101">
        <v>0.08</v>
      </c>
      <c r="M229" s="101">
        <v>0</v>
      </c>
      <c r="N229" s="101">
        <v>0</v>
      </c>
      <c r="O229" s="101">
        <v>0.4</v>
      </c>
      <c r="P229" s="101">
        <v>14</v>
      </c>
      <c r="Q229" s="101">
        <v>63.2</v>
      </c>
      <c r="R229" s="101">
        <v>18.8</v>
      </c>
      <c r="S229" s="101">
        <v>1.56</v>
      </c>
      <c r="T229" s="22">
        <v>40</v>
      </c>
      <c r="U229" s="22">
        <v>62</v>
      </c>
      <c r="V229" s="85">
        <f>(T229*U229)/1000</f>
        <v>2.48</v>
      </c>
      <c r="W229" s="107"/>
      <c r="X229" s="107"/>
    </row>
    <row r="230" spans="1:24" x14ac:dyDescent="0.3">
      <c r="A230" s="21"/>
      <c r="B230" s="14" t="s">
        <v>153</v>
      </c>
      <c r="C230" s="13"/>
      <c r="D230" s="13"/>
      <c r="E230" s="13"/>
      <c r="F230" s="12"/>
      <c r="G230" s="12"/>
      <c r="H230" s="12">
        <f>H201+H209+H219+H225+H229</f>
        <v>17.13</v>
      </c>
      <c r="I230" s="12">
        <f t="shared" ref="I230:S230" si="28">I201+I209+I219+I225+I229</f>
        <v>17.37</v>
      </c>
      <c r="J230" s="12">
        <f t="shared" si="28"/>
        <v>60.37</v>
      </c>
      <c r="K230" s="12">
        <f t="shared" si="28"/>
        <v>444.20000000000005</v>
      </c>
      <c r="L230" s="12">
        <f t="shared" si="28"/>
        <v>0.31</v>
      </c>
      <c r="M230" s="12">
        <f t="shared" si="28"/>
        <v>61.390000000000008</v>
      </c>
      <c r="N230" s="12">
        <f t="shared" si="28"/>
        <v>0.04</v>
      </c>
      <c r="O230" s="12">
        <f t="shared" si="28"/>
        <v>2.54</v>
      </c>
      <c r="P230" s="12">
        <f t="shared" si="28"/>
        <v>107.88</v>
      </c>
      <c r="Q230" s="12">
        <f t="shared" si="28"/>
        <v>279.32</v>
      </c>
      <c r="R230" s="12">
        <f t="shared" si="28"/>
        <v>78.38</v>
      </c>
      <c r="S230" s="12">
        <f t="shared" si="28"/>
        <v>4.7300000000000004</v>
      </c>
      <c r="T230" s="86"/>
      <c r="U230" s="86"/>
      <c r="V230" s="87">
        <f>V208+V218+V224+V228+V229</f>
        <v>37.102574999999995</v>
      </c>
    </row>
    <row r="231" spans="1:24" x14ac:dyDescent="0.3">
      <c r="A231" s="23"/>
      <c r="B231" s="16" t="s">
        <v>63</v>
      </c>
      <c r="C231" s="19"/>
      <c r="D231" s="19"/>
      <c r="E231" s="19"/>
      <c r="F231" s="18"/>
      <c r="G231" s="18"/>
      <c r="H231" s="18">
        <f t="shared" ref="H231:S231" si="29">H199+H230</f>
        <v>26.97</v>
      </c>
      <c r="I231" s="18">
        <f t="shared" si="29"/>
        <v>24.23</v>
      </c>
      <c r="J231" s="18">
        <f t="shared" si="29"/>
        <v>116.75999999999999</v>
      </c>
      <c r="K231" s="18">
        <f t="shared" si="29"/>
        <v>755.90000000000009</v>
      </c>
      <c r="L231" s="18">
        <f t="shared" si="29"/>
        <v>0.59000000000000008</v>
      </c>
      <c r="M231" s="18">
        <f t="shared" si="29"/>
        <v>62.510000000000005</v>
      </c>
      <c r="N231" s="18">
        <f t="shared" si="29"/>
        <v>7.0000000000000007E-2</v>
      </c>
      <c r="O231" s="18">
        <f t="shared" si="29"/>
        <v>3.91</v>
      </c>
      <c r="P231" s="18">
        <f t="shared" si="29"/>
        <v>211.3</v>
      </c>
      <c r="Q231" s="18">
        <f t="shared" si="29"/>
        <v>524.91999999999996</v>
      </c>
      <c r="R231" s="18">
        <f t="shared" si="29"/>
        <v>148.41999999999999</v>
      </c>
      <c r="S231" s="18">
        <f t="shared" si="29"/>
        <v>8.4400000000000013</v>
      </c>
      <c r="T231" s="88"/>
      <c r="U231" s="88"/>
      <c r="V231" s="89">
        <f>V199+V230</f>
        <v>49.264804999999996</v>
      </c>
    </row>
    <row r="232" spans="1:24" x14ac:dyDescent="0.3">
      <c r="A232" s="5"/>
      <c r="B232" s="63" t="s">
        <v>49</v>
      </c>
      <c r="C232" s="6"/>
      <c r="D232" s="6"/>
      <c r="E232" s="6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22"/>
      <c r="U232" s="22"/>
      <c r="V232" s="84"/>
    </row>
    <row r="233" spans="1:24" s="33" customFormat="1" x14ac:dyDescent="0.3">
      <c r="A233" s="5"/>
      <c r="B233" s="20" t="s">
        <v>23</v>
      </c>
      <c r="C233" s="6"/>
      <c r="D233" s="6"/>
      <c r="E233" s="6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22"/>
      <c r="U233" s="22"/>
      <c r="V233" s="84"/>
      <c r="W233" s="107"/>
      <c r="X233" s="107"/>
    </row>
    <row r="234" spans="1:24" ht="37.5" x14ac:dyDescent="0.3">
      <c r="A234" s="34" t="s">
        <v>85</v>
      </c>
      <c r="B234" s="3" t="s">
        <v>50</v>
      </c>
      <c r="C234" s="3"/>
      <c r="D234" s="3"/>
      <c r="E234" s="3"/>
      <c r="F234" s="65">
        <v>120</v>
      </c>
      <c r="G234" s="65"/>
      <c r="H234" s="65">
        <v>14.83</v>
      </c>
      <c r="I234" s="65">
        <v>6.97</v>
      </c>
      <c r="J234" s="65">
        <v>11.43</v>
      </c>
      <c r="K234" s="65">
        <v>163</v>
      </c>
      <c r="L234" s="65">
        <v>0.14000000000000001</v>
      </c>
      <c r="M234" s="65">
        <v>37.58</v>
      </c>
      <c r="N234" s="65">
        <v>0</v>
      </c>
      <c r="O234" s="65">
        <v>0.42</v>
      </c>
      <c r="P234" s="65">
        <v>59.33</v>
      </c>
      <c r="Q234" s="65">
        <v>185.59</v>
      </c>
      <c r="R234" s="65">
        <v>43.15</v>
      </c>
      <c r="S234" s="65">
        <v>2.4700000000000002</v>
      </c>
      <c r="T234" s="36"/>
      <c r="U234" s="36"/>
      <c r="V234" s="85"/>
    </row>
    <row r="235" spans="1:24" x14ac:dyDescent="0.3">
      <c r="A235" s="5"/>
      <c r="B235" s="6" t="s">
        <v>103</v>
      </c>
      <c r="C235" s="6"/>
      <c r="D235" s="6"/>
      <c r="E235" s="6"/>
      <c r="F235" s="65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22">
        <v>100</v>
      </c>
      <c r="U235" s="22">
        <v>42</v>
      </c>
      <c r="V235" s="84">
        <f t="shared" ref="V235:V241" si="30">(T235*U235)/1000</f>
        <v>4.2</v>
      </c>
    </row>
    <row r="236" spans="1:24" x14ac:dyDescent="0.3">
      <c r="A236" s="5"/>
      <c r="B236" s="6" t="s">
        <v>104</v>
      </c>
      <c r="C236" s="6"/>
      <c r="D236" s="6"/>
      <c r="E236" s="6"/>
      <c r="F236" s="65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22">
        <v>8</v>
      </c>
      <c r="U236" s="22">
        <v>42</v>
      </c>
      <c r="V236" s="84">
        <f t="shared" si="30"/>
        <v>0.33600000000000002</v>
      </c>
    </row>
    <row r="237" spans="1:24" x14ac:dyDescent="0.3">
      <c r="A237" s="5"/>
      <c r="B237" s="6" t="s">
        <v>131</v>
      </c>
      <c r="C237" s="6"/>
      <c r="D237" s="6"/>
      <c r="E237" s="6"/>
      <c r="F237" s="65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22">
        <v>60</v>
      </c>
      <c r="U237" s="22">
        <v>506</v>
      </c>
      <c r="V237" s="84">
        <f t="shared" si="30"/>
        <v>30.36</v>
      </c>
    </row>
    <row r="238" spans="1:24" x14ac:dyDescent="0.3">
      <c r="A238" s="5"/>
      <c r="B238" s="6" t="s">
        <v>118</v>
      </c>
      <c r="C238" s="6"/>
      <c r="D238" s="6"/>
      <c r="E238" s="6"/>
      <c r="F238" s="65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22">
        <v>8</v>
      </c>
      <c r="U238" s="22">
        <v>53.9</v>
      </c>
      <c r="V238" s="84">
        <f t="shared" si="30"/>
        <v>0.43119999999999997</v>
      </c>
    </row>
    <row r="239" spans="1:24" x14ac:dyDescent="0.3">
      <c r="A239" s="5"/>
      <c r="B239" s="6" t="s">
        <v>107</v>
      </c>
      <c r="C239" s="6"/>
      <c r="D239" s="6"/>
      <c r="E239" s="6"/>
      <c r="F239" s="65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22">
        <v>15</v>
      </c>
      <c r="U239" s="22">
        <v>42</v>
      </c>
      <c r="V239" s="84">
        <f t="shared" si="30"/>
        <v>0.63</v>
      </c>
    </row>
    <row r="240" spans="1:24" x14ac:dyDescent="0.3">
      <c r="A240" s="5"/>
      <c r="B240" s="6" t="s">
        <v>105</v>
      </c>
      <c r="C240" s="6"/>
      <c r="D240" s="6"/>
      <c r="E240" s="6"/>
      <c r="F240" s="65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22">
        <v>5</v>
      </c>
      <c r="U240" s="22">
        <v>146</v>
      </c>
      <c r="V240" s="84">
        <f t="shared" si="30"/>
        <v>0.73</v>
      </c>
    </row>
    <row r="241" spans="1:24" s="33" customFormat="1" x14ac:dyDescent="0.3">
      <c r="A241" s="5"/>
      <c r="B241" s="6" t="s">
        <v>99</v>
      </c>
      <c r="C241" s="6"/>
      <c r="D241" s="6"/>
      <c r="E241" s="6"/>
      <c r="F241" s="65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22">
        <v>1</v>
      </c>
      <c r="U241" s="22">
        <v>10.23</v>
      </c>
      <c r="V241" s="84">
        <f t="shared" si="30"/>
        <v>1.0230000000000001E-2</v>
      </c>
      <c r="W241" s="107"/>
      <c r="X241" s="107"/>
    </row>
    <row r="242" spans="1:24" s="33" customFormat="1" x14ac:dyDescent="0.3">
      <c r="A242" s="34"/>
      <c r="B242" s="3" t="s">
        <v>100</v>
      </c>
      <c r="C242" s="3"/>
      <c r="D242" s="3"/>
      <c r="E242" s="3"/>
      <c r="F242" s="65"/>
      <c r="G242" s="65"/>
      <c r="H242" s="65"/>
      <c r="I242" s="65"/>
      <c r="J242" s="65"/>
      <c r="K242" s="65"/>
      <c r="L242" s="65"/>
      <c r="M242" s="65"/>
      <c r="N242" s="65"/>
      <c r="O242" s="65"/>
      <c r="P242" s="65"/>
      <c r="Q242" s="65"/>
      <c r="R242" s="65"/>
      <c r="S242" s="65"/>
      <c r="T242" s="36"/>
      <c r="U242" s="36"/>
      <c r="V242" s="85">
        <f>SUM(V235:V241)</f>
        <v>36.697429999999997</v>
      </c>
      <c r="W242" s="107"/>
      <c r="X242" s="107"/>
    </row>
    <row r="243" spans="1:24" ht="56.25" x14ac:dyDescent="0.3">
      <c r="A243" s="34" t="s">
        <v>91</v>
      </c>
      <c r="B243" s="3" t="s">
        <v>51</v>
      </c>
      <c r="C243" s="3"/>
      <c r="D243" s="3"/>
      <c r="E243" s="3"/>
      <c r="F243" s="65">
        <v>50</v>
      </c>
      <c r="G243" s="65"/>
      <c r="H243" s="65">
        <v>5.67</v>
      </c>
      <c r="I243" s="65">
        <v>4.08</v>
      </c>
      <c r="J243" s="65">
        <v>38.020000000000003</v>
      </c>
      <c r="K243" s="65">
        <v>212</v>
      </c>
      <c r="L243" s="65">
        <v>0.12</v>
      </c>
      <c r="M243" s="65">
        <v>0.14000000000000001</v>
      </c>
      <c r="N243" s="65">
        <v>0.02</v>
      </c>
      <c r="O243" s="65">
        <v>0.23</v>
      </c>
      <c r="P243" s="65">
        <v>30.72</v>
      </c>
      <c r="Q243" s="65">
        <v>74.930000000000007</v>
      </c>
      <c r="R243" s="65">
        <v>18.63</v>
      </c>
      <c r="S243" s="65">
        <v>0.93</v>
      </c>
      <c r="T243" s="36"/>
      <c r="U243" s="36"/>
      <c r="V243" s="85"/>
    </row>
    <row r="244" spans="1:24" x14ac:dyDescent="0.3">
      <c r="A244" s="5"/>
      <c r="B244" s="6" t="s">
        <v>110</v>
      </c>
      <c r="C244" s="6"/>
      <c r="D244" s="6"/>
      <c r="E244" s="6"/>
      <c r="F244" s="65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22">
        <v>41</v>
      </c>
      <c r="U244" s="22">
        <v>31</v>
      </c>
      <c r="V244" s="84">
        <f t="shared" ref="V244:V252" si="31">(T244*U244)/1000</f>
        <v>1.2709999999999999</v>
      </c>
    </row>
    <row r="245" spans="1:24" x14ac:dyDescent="0.3">
      <c r="A245" s="5"/>
      <c r="B245" s="6" t="s">
        <v>132</v>
      </c>
      <c r="C245" s="6"/>
      <c r="D245" s="6"/>
      <c r="E245" s="6"/>
      <c r="F245" s="65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22">
        <v>2</v>
      </c>
      <c r="U245" s="22">
        <v>31</v>
      </c>
      <c r="V245" s="84">
        <f t="shared" si="31"/>
        <v>6.2E-2</v>
      </c>
    </row>
    <row r="246" spans="1:24" x14ac:dyDescent="0.3">
      <c r="A246" s="5"/>
      <c r="B246" s="6" t="s">
        <v>96</v>
      </c>
      <c r="C246" s="6"/>
      <c r="D246" s="6"/>
      <c r="E246" s="6"/>
      <c r="F246" s="101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22">
        <v>11</v>
      </c>
      <c r="U246" s="22">
        <v>42</v>
      </c>
      <c r="V246" s="84">
        <f t="shared" si="31"/>
        <v>0.46200000000000002</v>
      </c>
    </row>
    <row r="247" spans="1:24" ht="56.25" x14ac:dyDescent="0.3">
      <c r="A247" s="5"/>
      <c r="B247" s="5" t="s">
        <v>149</v>
      </c>
      <c r="C247" s="6"/>
      <c r="D247" s="6"/>
      <c r="E247" s="6"/>
      <c r="F247" s="101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22">
        <v>3</v>
      </c>
      <c r="U247" s="22">
        <v>429</v>
      </c>
      <c r="V247" s="84">
        <f t="shared" si="31"/>
        <v>1.2869999999999999</v>
      </c>
    </row>
    <row r="248" spans="1:24" x14ac:dyDescent="0.3">
      <c r="A248" s="5"/>
      <c r="B248" s="6" t="s">
        <v>102</v>
      </c>
      <c r="C248" s="6"/>
      <c r="D248" s="6"/>
      <c r="E248" s="6"/>
      <c r="F248" s="65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22">
        <v>2</v>
      </c>
      <c r="U248" s="22">
        <v>51</v>
      </c>
      <c r="V248" s="84">
        <f t="shared" si="31"/>
        <v>0.10199999999999999</v>
      </c>
    </row>
    <row r="249" spans="1:24" ht="37.5" x14ac:dyDescent="0.3">
      <c r="A249" s="5"/>
      <c r="B249" s="5" t="s">
        <v>147</v>
      </c>
      <c r="C249" s="6"/>
      <c r="D249" s="6"/>
      <c r="E249" s="6"/>
      <c r="F249" s="65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22">
        <v>1</v>
      </c>
      <c r="U249" s="22">
        <v>146</v>
      </c>
      <c r="V249" s="84">
        <f t="shared" si="31"/>
        <v>0.14599999999999999</v>
      </c>
    </row>
    <row r="250" spans="1:24" x14ac:dyDescent="0.3">
      <c r="A250" s="5"/>
      <c r="B250" s="6" t="s">
        <v>150</v>
      </c>
      <c r="C250" s="6"/>
      <c r="D250" s="6"/>
      <c r="E250" s="6"/>
      <c r="F250" s="65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22">
        <v>2</v>
      </c>
      <c r="U250" s="22">
        <v>165</v>
      </c>
      <c r="V250" s="84">
        <f t="shared" si="31"/>
        <v>0.33</v>
      </c>
    </row>
    <row r="251" spans="1:24" x14ac:dyDescent="0.3">
      <c r="A251" s="5"/>
      <c r="B251" s="6" t="s">
        <v>99</v>
      </c>
      <c r="C251" s="6"/>
      <c r="D251" s="6"/>
      <c r="E251" s="6"/>
      <c r="F251" s="65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22">
        <v>0.5</v>
      </c>
      <c r="U251" s="22">
        <v>10.23</v>
      </c>
      <c r="V251" s="84">
        <f t="shared" si="31"/>
        <v>5.1150000000000006E-3</v>
      </c>
    </row>
    <row r="252" spans="1:24" s="33" customFormat="1" x14ac:dyDescent="0.3">
      <c r="A252" s="5"/>
      <c r="B252" s="6" t="s">
        <v>117</v>
      </c>
      <c r="C252" s="6"/>
      <c r="D252" s="6"/>
      <c r="E252" s="6"/>
      <c r="F252" s="65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22">
        <v>1</v>
      </c>
      <c r="U252" s="22">
        <v>341</v>
      </c>
      <c r="V252" s="84">
        <f t="shared" si="31"/>
        <v>0.34100000000000003</v>
      </c>
      <c r="W252" s="107"/>
      <c r="X252" s="107"/>
    </row>
    <row r="253" spans="1:24" s="33" customFormat="1" x14ac:dyDescent="0.3">
      <c r="A253" s="34"/>
      <c r="B253" s="3" t="s">
        <v>100</v>
      </c>
      <c r="C253" s="3"/>
      <c r="D253" s="3"/>
      <c r="E253" s="3"/>
      <c r="F253" s="65"/>
      <c r="G253" s="65"/>
      <c r="H253" s="65"/>
      <c r="I253" s="65"/>
      <c r="J253" s="65"/>
      <c r="K253" s="65"/>
      <c r="L253" s="65"/>
      <c r="M253" s="65"/>
      <c r="N253" s="65"/>
      <c r="O253" s="65"/>
      <c r="P253" s="65"/>
      <c r="Q253" s="65"/>
      <c r="R253" s="65"/>
      <c r="S253" s="65"/>
      <c r="T253" s="36"/>
      <c r="U253" s="36"/>
      <c r="V253" s="85">
        <f>SUM(V244:V252)</f>
        <v>4.0061149999999994</v>
      </c>
      <c r="W253" s="107"/>
      <c r="X253" s="107"/>
    </row>
    <row r="254" spans="1:24" ht="37.5" x14ac:dyDescent="0.3">
      <c r="A254" s="34" t="s">
        <v>80</v>
      </c>
      <c r="B254" s="3" t="s">
        <v>137</v>
      </c>
      <c r="C254" s="3"/>
      <c r="D254" s="3"/>
      <c r="E254" s="3"/>
      <c r="F254" s="65">
        <v>200</v>
      </c>
      <c r="G254" s="65"/>
      <c r="H254" s="65">
        <v>1.6</v>
      </c>
      <c r="I254" s="65">
        <v>1.65</v>
      </c>
      <c r="J254" s="65">
        <v>12.83</v>
      </c>
      <c r="K254" s="65">
        <v>59.3</v>
      </c>
      <c r="L254" s="65">
        <v>0.02</v>
      </c>
      <c r="M254" s="65">
        <v>0.75</v>
      </c>
      <c r="N254" s="65">
        <v>0.01</v>
      </c>
      <c r="O254" s="65">
        <v>0.5</v>
      </c>
      <c r="P254" s="65">
        <v>65.11</v>
      </c>
      <c r="Q254" s="65">
        <v>53.24</v>
      </c>
      <c r="R254" s="65">
        <v>11.4</v>
      </c>
      <c r="S254" s="65">
        <v>0.87</v>
      </c>
      <c r="T254" s="36"/>
      <c r="U254" s="36"/>
      <c r="V254" s="85"/>
    </row>
    <row r="255" spans="1:24" x14ac:dyDescent="0.3">
      <c r="A255" s="5"/>
      <c r="B255" s="6" t="s">
        <v>114</v>
      </c>
      <c r="C255" s="6"/>
      <c r="D255" s="6"/>
      <c r="E255" s="6"/>
      <c r="F255" s="65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22">
        <v>1</v>
      </c>
      <c r="U255" s="22">
        <v>530</v>
      </c>
      <c r="V255" s="84">
        <f>(T255*U255)/1000</f>
        <v>0.53</v>
      </c>
    </row>
    <row r="256" spans="1:24" x14ac:dyDescent="0.3">
      <c r="A256" s="5"/>
      <c r="B256" s="6" t="s">
        <v>102</v>
      </c>
      <c r="C256" s="6"/>
      <c r="D256" s="6"/>
      <c r="E256" s="6"/>
      <c r="F256" s="65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22">
        <v>8</v>
      </c>
      <c r="U256" s="22">
        <v>51</v>
      </c>
      <c r="V256" s="84">
        <f>(T256*U256)/1000</f>
        <v>0.40799999999999997</v>
      </c>
    </row>
    <row r="257" spans="1:45" s="33" customFormat="1" x14ac:dyDescent="0.3">
      <c r="A257" s="5"/>
      <c r="B257" s="6" t="s">
        <v>96</v>
      </c>
      <c r="C257" s="6"/>
      <c r="D257" s="6"/>
      <c r="E257" s="6"/>
      <c r="F257" s="65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22">
        <v>50</v>
      </c>
      <c r="U257" s="22">
        <v>42</v>
      </c>
      <c r="V257" s="84">
        <f>(T257*U257)/1000</f>
        <v>2.1</v>
      </c>
      <c r="W257" s="107"/>
      <c r="X257" s="107"/>
    </row>
    <row r="258" spans="1:45" s="33" customFormat="1" x14ac:dyDescent="0.3">
      <c r="A258" s="34"/>
      <c r="B258" s="3" t="s">
        <v>100</v>
      </c>
      <c r="C258" s="3"/>
      <c r="D258" s="3"/>
      <c r="E258" s="3"/>
      <c r="F258" s="65"/>
      <c r="G258" s="65"/>
      <c r="H258" s="65"/>
      <c r="I258" s="65"/>
      <c r="J258" s="65"/>
      <c r="K258" s="65"/>
      <c r="L258" s="65"/>
      <c r="M258" s="65"/>
      <c r="N258" s="65"/>
      <c r="O258" s="65"/>
      <c r="P258" s="65"/>
      <c r="Q258" s="65"/>
      <c r="R258" s="65"/>
      <c r="S258" s="65"/>
      <c r="T258" s="36"/>
      <c r="U258" s="36"/>
      <c r="V258" s="85">
        <f>V255+V256+V257</f>
        <v>3.0380000000000003</v>
      </c>
      <c r="W258" s="107"/>
      <c r="X258" s="107"/>
    </row>
    <row r="259" spans="1:45" s="33" customFormat="1" x14ac:dyDescent="0.3">
      <c r="A259" s="34"/>
      <c r="B259" s="3" t="s">
        <v>21</v>
      </c>
      <c r="C259" s="3"/>
      <c r="D259" s="3"/>
      <c r="E259" s="3"/>
      <c r="F259" s="101">
        <v>40</v>
      </c>
      <c r="G259" s="101"/>
      <c r="H259" s="101">
        <v>2.64</v>
      </c>
      <c r="I259" s="101">
        <v>0.48</v>
      </c>
      <c r="J259" s="101">
        <v>14.12</v>
      </c>
      <c r="K259" s="101">
        <v>72.400000000000006</v>
      </c>
      <c r="L259" s="101">
        <v>0.08</v>
      </c>
      <c r="M259" s="101">
        <v>0</v>
      </c>
      <c r="N259" s="101">
        <v>0</v>
      </c>
      <c r="O259" s="101">
        <v>0.4</v>
      </c>
      <c r="P259" s="101">
        <v>14</v>
      </c>
      <c r="Q259" s="101">
        <v>63.2</v>
      </c>
      <c r="R259" s="101">
        <v>18.8</v>
      </c>
      <c r="S259" s="101">
        <v>1.56</v>
      </c>
      <c r="T259" s="22">
        <v>40</v>
      </c>
      <c r="U259" s="22">
        <v>62</v>
      </c>
      <c r="V259" s="85">
        <f>(T259*U259)/1000</f>
        <v>2.48</v>
      </c>
      <c r="W259" s="107"/>
      <c r="X259" s="107"/>
    </row>
    <row r="260" spans="1:45" s="51" customFormat="1" ht="22.5" customHeight="1" x14ac:dyDescent="0.3">
      <c r="A260" s="42"/>
      <c r="B260" s="43" t="s">
        <v>64</v>
      </c>
      <c r="C260" s="44"/>
      <c r="D260" s="44"/>
      <c r="E260" s="44"/>
      <c r="F260" s="45"/>
      <c r="G260" s="45"/>
      <c r="H260" s="45">
        <f>H234+H243+H254+H259</f>
        <v>24.740000000000002</v>
      </c>
      <c r="I260" s="45">
        <f t="shared" ref="I260:S260" si="32">I234+I243+I254+I259</f>
        <v>13.180000000000001</v>
      </c>
      <c r="J260" s="45">
        <f t="shared" si="32"/>
        <v>76.400000000000006</v>
      </c>
      <c r="K260" s="45">
        <f t="shared" si="32"/>
        <v>506.70000000000005</v>
      </c>
      <c r="L260" s="45">
        <f t="shared" si="32"/>
        <v>0.36000000000000004</v>
      </c>
      <c r="M260" s="45">
        <f t="shared" si="32"/>
        <v>38.47</v>
      </c>
      <c r="N260" s="45">
        <f t="shared" si="32"/>
        <v>0.03</v>
      </c>
      <c r="O260" s="45">
        <f t="shared" si="32"/>
        <v>1.5499999999999998</v>
      </c>
      <c r="P260" s="45">
        <f t="shared" si="32"/>
        <v>169.16</v>
      </c>
      <c r="Q260" s="45">
        <f t="shared" si="32"/>
        <v>376.96</v>
      </c>
      <c r="R260" s="45">
        <f t="shared" si="32"/>
        <v>91.98</v>
      </c>
      <c r="S260" s="45">
        <f t="shared" si="32"/>
        <v>5.83</v>
      </c>
      <c r="T260" s="45"/>
      <c r="U260" s="93"/>
      <c r="V260" s="94">
        <f>V242+V253+V258+V259</f>
        <v>46.221544999999999</v>
      </c>
      <c r="W260" s="109"/>
      <c r="X260" s="109"/>
      <c r="Y260" s="52"/>
      <c r="Z260" s="52"/>
      <c r="AA260" s="52"/>
      <c r="AB260" s="52"/>
      <c r="AC260" s="52"/>
      <c r="AD260" s="52"/>
      <c r="AE260" s="52"/>
      <c r="AF260" s="52"/>
      <c r="AG260" s="52"/>
      <c r="AH260" s="52"/>
      <c r="AI260" s="52"/>
      <c r="AJ260" s="52"/>
      <c r="AK260" s="52"/>
      <c r="AL260" s="52"/>
      <c r="AM260" s="52"/>
      <c r="AN260" s="52"/>
      <c r="AO260" s="52"/>
      <c r="AP260" s="52"/>
      <c r="AQ260" s="52"/>
      <c r="AR260" s="52"/>
      <c r="AS260" s="52"/>
    </row>
    <row r="261" spans="1:45" s="51" customFormat="1" ht="24" customHeight="1" x14ac:dyDescent="0.25">
      <c r="A261" s="50"/>
      <c r="B261" s="53" t="s">
        <v>52</v>
      </c>
      <c r="F261" s="37"/>
      <c r="G261" s="37"/>
      <c r="H261" s="37"/>
      <c r="I261" s="37"/>
      <c r="J261" s="37"/>
      <c r="K261" s="37"/>
      <c r="L261" s="37"/>
      <c r="M261" s="37"/>
      <c r="N261" s="37"/>
      <c r="O261" s="37"/>
      <c r="P261" s="37"/>
      <c r="Q261" s="37"/>
      <c r="R261" s="37"/>
      <c r="S261" s="37"/>
      <c r="W261" s="109"/>
      <c r="X261" s="109"/>
      <c r="Y261" s="52"/>
      <c r="Z261" s="52"/>
      <c r="AA261" s="52"/>
      <c r="AB261" s="52"/>
      <c r="AC261" s="52"/>
      <c r="AD261" s="52"/>
      <c r="AE261" s="52"/>
      <c r="AF261" s="52"/>
      <c r="AG261" s="52"/>
      <c r="AH261" s="52"/>
      <c r="AI261" s="52"/>
      <c r="AJ261" s="52"/>
      <c r="AK261" s="52"/>
      <c r="AL261" s="52"/>
      <c r="AM261" s="52"/>
      <c r="AN261" s="52"/>
      <c r="AO261" s="52"/>
      <c r="AP261" s="52"/>
      <c r="AQ261" s="52"/>
      <c r="AR261" s="52"/>
      <c r="AS261" s="52"/>
    </row>
    <row r="262" spans="1:45" s="51" customFormat="1" ht="18.75" customHeight="1" x14ac:dyDescent="0.25">
      <c r="A262" s="50"/>
      <c r="B262" s="53" t="s">
        <v>28</v>
      </c>
      <c r="F262" s="37"/>
      <c r="G262" s="37"/>
      <c r="H262" s="37"/>
      <c r="I262" s="37"/>
      <c r="J262" s="37"/>
      <c r="K262" s="37"/>
      <c r="L262" s="37"/>
      <c r="M262" s="37"/>
      <c r="N262" s="37"/>
      <c r="O262" s="37"/>
      <c r="P262" s="37"/>
      <c r="Q262" s="37"/>
      <c r="R262" s="37"/>
      <c r="S262" s="37"/>
      <c r="W262" s="109"/>
      <c r="X262" s="109"/>
      <c r="Y262" s="52"/>
      <c r="Z262" s="52"/>
      <c r="AA262" s="52"/>
      <c r="AB262" s="52"/>
      <c r="AC262" s="52"/>
      <c r="AD262" s="52"/>
      <c r="AE262" s="52"/>
      <c r="AF262" s="52"/>
      <c r="AG262" s="52"/>
      <c r="AH262" s="52"/>
      <c r="AI262" s="52"/>
      <c r="AJ262" s="52"/>
      <c r="AK262" s="52"/>
      <c r="AL262" s="52"/>
      <c r="AM262" s="52"/>
      <c r="AN262" s="52"/>
      <c r="AO262" s="52"/>
      <c r="AP262" s="52"/>
      <c r="AQ262" s="52"/>
      <c r="AR262" s="52"/>
      <c r="AS262" s="52"/>
    </row>
    <row r="263" spans="1:45" s="51" customFormat="1" x14ac:dyDescent="0.25">
      <c r="A263" s="50"/>
      <c r="B263" s="53" t="s">
        <v>23</v>
      </c>
      <c r="F263" s="37"/>
      <c r="G263" s="37"/>
      <c r="H263" s="37"/>
      <c r="I263" s="37"/>
      <c r="J263" s="37"/>
      <c r="K263" s="37"/>
      <c r="L263" s="37"/>
      <c r="M263" s="37"/>
      <c r="N263" s="37"/>
      <c r="O263" s="37"/>
      <c r="P263" s="37"/>
      <c r="Q263" s="37"/>
      <c r="R263" s="37"/>
      <c r="S263" s="37"/>
      <c r="W263" s="109"/>
      <c r="X263" s="109"/>
      <c r="Y263" s="52"/>
      <c r="Z263" s="52"/>
      <c r="AA263" s="52"/>
      <c r="AB263" s="52"/>
      <c r="AC263" s="52"/>
      <c r="AD263" s="52"/>
      <c r="AE263" s="52"/>
      <c r="AF263" s="52"/>
      <c r="AG263" s="52"/>
      <c r="AH263" s="52"/>
      <c r="AI263" s="52"/>
      <c r="AJ263" s="52"/>
      <c r="AK263" s="52"/>
      <c r="AL263" s="52"/>
      <c r="AM263" s="52"/>
      <c r="AN263" s="52"/>
      <c r="AO263" s="52"/>
      <c r="AP263" s="52"/>
      <c r="AQ263" s="52"/>
      <c r="AR263" s="52"/>
      <c r="AS263" s="52"/>
    </row>
    <row r="264" spans="1:45" s="46" customFormat="1" ht="56.25" x14ac:dyDescent="0.25">
      <c r="A264" s="50" t="s">
        <v>73</v>
      </c>
      <c r="B264" s="50" t="s">
        <v>57</v>
      </c>
      <c r="C264" s="51"/>
      <c r="D264" s="51"/>
      <c r="E264" s="51"/>
      <c r="F264" s="37" t="s">
        <v>0</v>
      </c>
      <c r="G264" s="37"/>
      <c r="H264" s="37">
        <v>4.46</v>
      </c>
      <c r="I264" s="37">
        <v>5.84</v>
      </c>
      <c r="J264" s="37">
        <v>27.39</v>
      </c>
      <c r="K264" s="37">
        <v>168</v>
      </c>
      <c r="L264" s="37">
        <v>0.16</v>
      </c>
      <c r="M264" s="37">
        <v>0.78</v>
      </c>
      <c r="N264" s="37">
        <v>0.03</v>
      </c>
      <c r="O264" s="37">
        <v>0.4</v>
      </c>
      <c r="P264" s="37">
        <v>95.82</v>
      </c>
      <c r="Q264" s="37">
        <v>137.72999999999999</v>
      </c>
      <c r="R264" s="37">
        <v>41.58</v>
      </c>
      <c r="S264" s="37">
        <v>1.19</v>
      </c>
      <c r="T264" s="51"/>
      <c r="U264" s="51"/>
      <c r="V264" s="102"/>
      <c r="W264" s="110"/>
      <c r="X264" s="110"/>
      <c r="Y264" s="49"/>
      <c r="Z264" s="49"/>
      <c r="AA264" s="49"/>
      <c r="AB264" s="49"/>
      <c r="AC264" s="49"/>
      <c r="AD264" s="49"/>
      <c r="AE264" s="49"/>
      <c r="AF264" s="49"/>
      <c r="AG264" s="49"/>
      <c r="AH264" s="49"/>
      <c r="AI264" s="49"/>
      <c r="AJ264" s="49"/>
      <c r="AK264" s="49"/>
      <c r="AL264" s="49"/>
      <c r="AM264" s="49"/>
      <c r="AN264" s="49"/>
      <c r="AO264" s="49"/>
      <c r="AP264" s="49"/>
      <c r="AQ264" s="49"/>
      <c r="AR264" s="49"/>
      <c r="AS264" s="49"/>
    </row>
    <row r="265" spans="1:45" s="46" customFormat="1" x14ac:dyDescent="0.25">
      <c r="A265" s="47"/>
      <c r="B265" s="47" t="s">
        <v>120</v>
      </c>
      <c r="F265" s="48"/>
      <c r="G265" s="48"/>
      <c r="H265" s="48"/>
      <c r="I265" s="48"/>
      <c r="J265" s="48"/>
      <c r="K265" s="48"/>
      <c r="L265" s="48"/>
      <c r="M265" s="48"/>
      <c r="N265" s="48"/>
      <c r="O265" s="48"/>
      <c r="P265" s="48"/>
      <c r="Q265" s="48"/>
      <c r="R265" s="48"/>
      <c r="S265" s="48"/>
      <c r="T265" s="46">
        <v>20</v>
      </c>
      <c r="U265" s="46">
        <v>53.9</v>
      </c>
      <c r="V265" s="103">
        <f t="shared" ref="V265:V270" si="33">(T265*U265)/1000</f>
        <v>1.0780000000000001</v>
      </c>
      <c r="W265" s="110"/>
      <c r="X265" s="110"/>
      <c r="Y265" s="49"/>
      <c r="Z265" s="49"/>
      <c r="AA265" s="49"/>
      <c r="AB265" s="49"/>
      <c r="AC265" s="49"/>
      <c r="AD265" s="49"/>
      <c r="AE265" s="49"/>
      <c r="AF265" s="49"/>
      <c r="AG265" s="49"/>
      <c r="AH265" s="49"/>
      <c r="AI265" s="49"/>
      <c r="AJ265" s="49"/>
      <c r="AK265" s="49"/>
      <c r="AL265" s="49"/>
      <c r="AM265" s="49"/>
      <c r="AN265" s="49"/>
      <c r="AO265" s="49"/>
      <c r="AP265" s="49"/>
      <c r="AQ265" s="49"/>
      <c r="AR265" s="49"/>
      <c r="AS265" s="49"/>
    </row>
    <row r="266" spans="1:45" s="46" customFormat="1" x14ac:dyDescent="0.25">
      <c r="A266" s="47"/>
      <c r="B266" s="47" t="s">
        <v>126</v>
      </c>
      <c r="F266" s="48"/>
      <c r="G266" s="48"/>
      <c r="H266" s="48"/>
      <c r="I266" s="48"/>
      <c r="J266" s="48"/>
      <c r="K266" s="48"/>
      <c r="L266" s="48"/>
      <c r="M266" s="48"/>
      <c r="N266" s="48"/>
      <c r="O266" s="48"/>
      <c r="P266" s="48"/>
      <c r="Q266" s="48"/>
      <c r="R266" s="48"/>
      <c r="S266" s="48"/>
      <c r="T266" s="46">
        <v>10</v>
      </c>
      <c r="U266" s="46">
        <v>37</v>
      </c>
      <c r="V266" s="103">
        <f t="shared" si="33"/>
        <v>0.37</v>
      </c>
      <c r="W266" s="110"/>
      <c r="X266" s="110"/>
      <c r="Y266" s="49"/>
      <c r="Z266" s="49"/>
      <c r="AA266" s="49"/>
      <c r="AB266" s="49"/>
      <c r="AC266" s="49"/>
      <c r="AD266" s="49"/>
      <c r="AE266" s="49"/>
      <c r="AF266" s="49"/>
      <c r="AG266" s="49"/>
      <c r="AH266" s="49"/>
      <c r="AI266" s="49"/>
      <c r="AJ266" s="49"/>
      <c r="AK266" s="49"/>
      <c r="AL266" s="49"/>
      <c r="AM266" s="49"/>
      <c r="AN266" s="49"/>
      <c r="AO266" s="49"/>
      <c r="AP266" s="49"/>
      <c r="AQ266" s="49"/>
      <c r="AR266" s="49"/>
      <c r="AS266" s="49"/>
    </row>
    <row r="267" spans="1:45" s="46" customFormat="1" x14ac:dyDescent="0.25">
      <c r="A267" s="47"/>
      <c r="B267" s="47" t="s">
        <v>96</v>
      </c>
      <c r="F267" s="48"/>
      <c r="G267" s="48"/>
      <c r="H267" s="48"/>
      <c r="I267" s="48"/>
      <c r="J267" s="48"/>
      <c r="K267" s="48"/>
      <c r="L267" s="48"/>
      <c r="M267" s="48"/>
      <c r="N267" s="48"/>
      <c r="O267" s="48"/>
      <c r="P267" s="48"/>
      <c r="Q267" s="48"/>
      <c r="R267" s="48"/>
      <c r="S267" s="48"/>
      <c r="T267" s="46">
        <v>60</v>
      </c>
      <c r="U267" s="46">
        <v>42</v>
      </c>
      <c r="V267" s="103">
        <f t="shared" si="33"/>
        <v>2.52</v>
      </c>
      <c r="W267" s="110"/>
      <c r="X267" s="110"/>
      <c r="Y267" s="49"/>
      <c r="Z267" s="49"/>
      <c r="AA267" s="49"/>
      <c r="AB267" s="49"/>
      <c r="AC267" s="49"/>
      <c r="AD267" s="49"/>
      <c r="AE267" s="49"/>
      <c r="AF267" s="49"/>
      <c r="AG267" s="49"/>
      <c r="AH267" s="49"/>
      <c r="AI267" s="49"/>
      <c r="AJ267" s="49"/>
      <c r="AK267" s="49"/>
      <c r="AL267" s="49"/>
      <c r="AM267" s="49"/>
      <c r="AN267" s="49"/>
      <c r="AO267" s="49"/>
      <c r="AP267" s="49"/>
      <c r="AQ267" s="49"/>
      <c r="AR267" s="49"/>
      <c r="AS267" s="49"/>
    </row>
    <row r="268" spans="1:45" s="46" customFormat="1" x14ac:dyDescent="0.25">
      <c r="A268" s="47"/>
      <c r="B268" s="47" t="s">
        <v>102</v>
      </c>
      <c r="F268" s="48"/>
      <c r="G268" s="48"/>
      <c r="H268" s="48"/>
      <c r="I268" s="48"/>
      <c r="J268" s="48"/>
      <c r="K268" s="48"/>
      <c r="L268" s="48"/>
      <c r="M268" s="48"/>
      <c r="N268" s="48"/>
      <c r="O268" s="48"/>
      <c r="P268" s="48"/>
      <c r="Q268" s="48"/>
      <c r="R268" s="48"/>
      <c r="S268" s="48"/>
      <c r="T268" s="46">
        <v>4</v>
      </c>
      <c r="U268" s="46">
        <v>51</v>
      </c>
      <c r="V268" s="103">
        <f t="shared" si="33"/>
        <v>0.20399999999999999</v>
      </c>
      <c r="W268" s="110"/>
      <c r="X268" s="110"/>
      <c r="Y268" s="49"/>
      <c r="Z268" s="49"/>
      <c r="AA268" s="49"/>
      <c r="AB268" s="49"/>
      <c r="AC268" s="49"/>
      <c r="AD268" s="49"/>
      <c r="AE268" s="49"/>
      <c r="AF268" s="49"/>
      <c r="AG268" s="49"/>
      <c r="AH268" s="49"/>
      <c r="AI268" s="49"/>
      <c r="AJ268" s="49"/>
      <c r="AK268" s="49"/>
      <c r="AL268" s="49"/>
      <c r="AM268" s="49"/>
      <c r="AN268" s="49"/>
      <c r="AO268" s="49"/>
      <c r="AP268" s="49"/>
      <c r="AQ268" s="49"/>
      <c r="AR268" s="49"/>
      <c r="AS268" s="49"/>
    </row>
    <row r="269" spans="1:45" s="46" customFormat="1" x14ac:dyDescent="0.25">
      <c r="A269" s="47"/>
      <c r="B269" s="47" t="s">
        <v>99</v>
      </c>
      <c r="F269" s="48"/>
      <c r="G269" s="48"/>
      <c r="H269" s="48"/>
      <c r="I269" s="48"/>
      <c r="J269" s="48"/>
      <c r="K269" s="48"/>
      <c r="L269" s="48"/>
      <c r="M269" s="48"/>
      <c r="N269" s="48"/>
      <c r="O269" s="48"/>
      <c r="P269" s="48"/>
      <c r="Q269" s="48"/>
      <c r="R269" s="48"/>
      <c r="S269" s="48"/>
      <c r="T269" s="46">
        <v>1</v>
      </c>
      <c r="U269" s="46">
        <v>10.23</v>
      </c>
      <c r="V269" s="103">
        <f t="shared" si="33"/>
        <v>1.0230000000000001E-2</v>
      </c>
      <c r="W269" s="110"/>
      <c r="X269" s="110"/>
      <c r="Y269" s="49"/>
      <c r="Z269" s="49"/>
      <c r="AA269" s="49"/>
      <c r="AB269" s="49"/>
      <c r="AC269" s="49"/>
      <c r="AD269" s="49"/>
      <c r="AE269" s="49"/>
      <c r="AF269" s="49"/>
      <c r="AG269" s="49"/>
      <c r="AH269" s="49"/>
      <c r="AI269" s="49"/>
      <c r="AJ269" s="49"/>
      <c r="AK269" s="49"/>
      <c r="AL269" s="49"/>
      <c r="AM269" s="49"/>
      <c r="AN269" s="49"/>
      <c r="AO269" s="49"/>
      <c r="AP269" s="49"/>
      <c r="AQ269" s="49"/>
      <c r="AR269" s="49"/>
      <c r="AS269" s="49"/>
    </row>
    <row r="270" spans="1:45" s="51" customFormat="1" x14ac:dyDescent="0.25">
      <c r="A270" s="47"/>
      <c r="B270" s="47" t="s">
        <v>98</v>
      </c>
      <c r="C270" s="46"/>
      <c r="D270" s="46"/>
      <c r="E270" s="46"/>
      <c r="F270" s="48"/>
      <c r="G270" s="48"/>
      <c r="H270" s="48"/>
      <c r="I270" s="48"/>
      <c r="J270" s="48"/>
      <c r="K270" s="48"/>
      <c r="L270" s="48"/>
      <c r="M270" s="48"/>
      <c r="N270" s="48"/>
      <c r="O270" s="48"/>
      <c r="P270" s="48"/>
      <c r="Q270" s="48"/>
      <c r="R270" s="48"/>
      <c r="S270" s="48"/>
      <c r="T270" s="46">
        <v>5</v>
      </c>
      <c r="U270" s="46">
        <v>429</v>
      </c>
      <c r="V270" s="103">
        <f t="shared" si="33"/>
        <v>2.145</v>
      </c>
      <c r="W270" s="109"/>
      <c r="X270" s="109"/>
      <c r="Y270" s="52"/>
      <c r="Z270" s="52"/>
      <c r="AA270" s="52"/>
      <c r="AB270" s="52"/>
      <c r="AC270" s="52"/>
      <c r="AD270" s="52"/>
      <c r="AE270" s="52"/>
      <c r="AF270" s="52"/>
      <c r="AG270" s="52"/>
      <c r="AH270" s="52"/>
      <c r="AI270" s="52"/>
      <c r="AJ270" s="52"/>
      <c r="AK270" s="52"/>
      <c r="AL270" s="52"/>
      <c r="AM270" s="52"/>
      <c r="AN270" s="52"/>
      <c r="AO270" s="52"/>
      <c r="AP270" s="52"/>
      <c r="AQ270" s="52"/>
      <c r="AR270" s="52"/>
      <c r="AS270" s="52"/>
    </row>
    <row r="271" spans="1:45" s="51" customFormat="1" x14ac:dyDescent="0.25">
      <c r="A271" s="50"/>
      <c r="B271" s="50" t="s">
        <v>100</v>
      </c>
      <c r="F271" s="37"/>
      <c r="G271" s="37"/>
      <c r="H271" s="37"/>
      <c r="I271" s="37"/>
      <c r="J271" s="37"/>
      <c r="K271" s="37"/>
      <c r="L271" s="37"/>
      <c r="M271" s="37"/>
      <c r="N271" s="37"/>
      <c r="O271" s="37"/>
      <c r="P271" s="37"/>
      <c r="Q271" s="37"/>
      <c r="R271" s="37"/>
      <c r="S271" s="37"/>
      <c r="V271" s="102">
        <f>SUM(V265:V270)</f>
        <v>6.3272300000000001</v>
      </c>
      <c r="W271" s="109"/>
      <c r="X271" s="109"/>
      <c r="Y271" s="52"/>
      <c r="Z271" s="52"/>
      <c r="AA271" s="52"/>
      <c r="AB271" s="52"/>
      <c r="AC271" s="52"/>
      <c r="AD271" s="52"/>
      <c r="AE271" s="52"/>
      <c r="AF271" s="52"/>
      <c r="AG271" s="52"/>
      <c r="AH271" s="52"/>
      <c r="AI271" s="52"/>
      <c r="AJ271" s="52"/>
      <c r="AK271" s="52"/>
      <c r="AL271" s="52"/>
      <c r="AM271" s="52"/>
      <c r="AN271" s="52"/>
      <c r="AO271" s="52"/>
      <c r="AP271" s="52"/>
      <c r="AQ271" s="52"/>
      <c r="AR271" s="52"/>
      <c r="AS271" s="52"/>
    </row>
    <row r="272" spans="1:45" s="46" customFormat="1" ht="37.5" x14ac:dyDescent="0.25">
      <c r="A272" s="50" t="s">
        <v>87</v>
      </c>
      <c r="B272" s="50" t="s">
        <v>42</v>
      </c>
      <c r="C272" s="51"/>
      <c r="D272" s="51"/>
      <c r="E272" s="51"/>
      <c r="F272" s="37">
        <v>200</v>
      </c>
      <c r="G272" s="37"/>
      <c r="H272" s="37">
        <v>3.9</v>
      </c>
      <c r="I272" s="37">
        <v>3.8</v>
      </c>
      <c r="J272" s="37">
        <v>29</v>
      </c>
      <c r="K272" s="37">
        <v>160</v>
      </c>
      <c r="L272" s="37">
        <v>0.01</v>
      </c>
      <c r="M272" s="37">
        <v>0.26</v>
      </c>
      <c r="N272" s="37">
        <v>9</v>
      </c>
      <c r="O272" s="37">
        <v>0.1</v>
      </c>
      <c r="P272" s="37">
        <v>53.3</v>
      </c>
      <c r="Q272" s="37">
        <v>39.200000000000003</v>
      </c>
      <c r="R272" s="37">
        <v>6.1</v>
      </c>
      <c r="S272" s="37">
        <v>0.1</v>
      </c>
      <c r="T272" s="51"/>
      <c r="U272" s="51"/>
      <c r="V272" s="102"/>
      <c r="W272" s="110"/>
      <c r="X272" s="110"/>
      <c r="Y272" s="49"/>
      <c r="Z272" s="49"/>
      <c r="AA272" s="49"/>
      <c r="AB272" s="49"/>
      <c r="AC272" s="49"/>
      <c r="AD272" s="49"/>
      <c r="AE272" s="49"/>
      <c r="AF272" s="49"/>
      <c r="AG272" s="49"/>
      <c r="AH272" s="49"/>
      <c r="AI272" s="49"/>
      <c r="AJ272" s="49"/>
      <c r="AK272" s="49"/>
      <c r="AL272" s="49"/>
      <c r="AM272" s="49"/>
      <c r="AN272" s="49"/>
      <c r="AO272" s="49"/>
      <c r="AP272" s="49"/>
      <c r="AQ272" s="49"/>
      <c r="AR272" s="49"/>
      <c r="AS272" s="49"/>
    </row>
    <row r="273" spans="1:45" s="46" customFormat="1" x14ac:dyDescent="0.25">
      <c r="A273" s="47"/>
      <c r="B273" s="47" t="s">
        <v>133</v>
      </c>
      <c r="F273" s="48"/>
      <c r="G273" s="48"/>
      <c r="H273" s="48"/>
      <c r="I273" s="48"/>
      <c r="J273" s="48"/>
      <c r="K273" s="48"/>
      <c r="L273" s="48"/>
      <c r="M273" s="48"/>
      <c r="N273" s="48"/>
      <c r="O273" s="48"/>
      <c r="P273" s="48"/>
      <c r="Q273" s="48"/>
      <c r="R273" s="48"/>
      <c r="S273" s="48"/>
      <c r="T273" s="46">
        <v>1.2</v>
      </c>
      <c r="U273" s="46">
        <v>1100</v>
      </c>
      <c r="V273" s="103">
        <f>(T273*U273)/1000</f>
        <v>1.32</v>
      </c>
      <c r="W273" s="110"/>
      <c r="X273" s="110"/>
      <c r="Y273" s="49"/>
      <c r="Z273" s="49"/>
      <c r="AA273" s="49"/>
      <c r="AB273" s="49"/>
      <c r="AC273" s="49"/>
      <c r="AD273" s="49"/>
      <c r="AE273" s="49"/>
      <c r="AF273" s="49"/>
      <c r="AG273" s="49"/>
      <c r="AH273" s="49"/>
      <c r="AI273" s="49"/>
      <c r="AJ273" s="49"/>
      <c r="AK273" s="49"/>
      <c r="AL273" s="49"/>
      <c r="AM273" s="49"/>
      <c r="AN273" s="49"/>
      <c r="AO273" s="49"/>
      <c r="AP273" s="49"/>
      <c r="AQ273" s="49"/>
      <c r="AR273" s="49"/>
      <c r="AS273" s="49"/>
    </row>
    <row r="274" spans="1:45" s="46" customFormat="1" x14ac:dyDescent="0.25">
      <c r="A274" s="47"/>
      <c r="B274" s="47" t="s">
        <v>96</v>
      </c>
      <c r="F274" s="48"/>
      <c r="G274" s="48"/>
      <c r="H274" s="48"/>
      <c r="I274" s="48"/>
      <c r="J274" s="48"/>
      <c r="K274" s="48"/>
      <c r="L274" s="48"/>
      <c r="M274" s="48"/>
      <c r="N274" s="48"/>
      <c r="O274" s="48"/>
      <c r="P274" s="48"/>
      <c r="Q274" s="48"/>
      <c r="R274" s="48"/>
      <c r="S274" s="48"/>
      <c r="T274" s="46">
        <v>100</v>
      </c>
      <c r="U274" s="46">
        <v>42</v>
      </c>
      <c r="V274" s="103">
        <f>(T274*U274)/1000</f>
        <v>4.2</v>
      </c>
      <c r="W274" s="110"/>
      <c r="X274" s="110"/>
      <c r="Y274" s="49"/>
      <c r="Z274" s="49"/>
      <c r="AA274" s="49"/>
      <c r="AB274" s="49"/>
      <c r="AC274" s="49"/>
      <c r="AD274" s="49"/>
      <c r="AE274" s="49"/>
      <c r="AF274" s="49"/>
      <c r="AG274" s="49"/>
      <c r="AH274" s="49"/>
      <c r="AI274" s="49"/>
      <c r="AJ274" s="49"/>
      <c r="AK274" s="49"/>
      <c r="AL274" s="49"/>
      <c r="AM274" s="49"/>
      <c r="AN274" s="49"/>
      <c r="AO274" s="49"/>
      <c r="AP274" s="49"/>
      <c r="AQ274" s="49"/>
      <c r="AR274" s="49"/>
      <c r="AS274" s="49"/>
    </row>
    <row r="275" spans="1:45" s="51" customFormat="1" x14ac:dyDescent="0.25">
      <c r="A275" s="47"/>
      <c r="B275" s="47" t="s">
        <v>102</v>
      </c>
      <c r="C275" s="46"/>
      <c r="D275" s="46"/>
      <c r="E275" s="46"/>
      <c r="F275" s="48"/>
      <c r="G275" s="48"/>
      <c r="H275" s="48"/>
      <c r="I275" s="48"/>
      <c r="J275" s="48"/>
      <c r="K275" s="48"/>
      <c r="L275" s="48"/>
      <c r="M275" s="48"/>
      <c r="N275" s="48"/>
      <c r="O275" s="48"/>
      <c r="P275" s="48"/>
      <c r="Q275" s="48"/>
      <c r="R275" s="48"/>
      <c r="S275" s="48"/>
      <c r="T275" s="46">
        <v>10</v>
      </c>
      <c r="U275" s="46">
        <v>51</v>
      </c>
      <c r="V275" s="103">
        <f>(T275*U275)/1000</f>
        <v>0.51</v>
      </c>
      <c r="W275" s="109"/>
      <c r="X275" s="109"/>
      <c r="Y275" s="52"/>
      <c r="Z275" s="52"/>
      <c r="AA275" s="52"/>
      <c r="AB275" s="52"/>
      <c r="AC275" s="52"/>
      <c r="AD275" s="52"/>
      <c r="AE275" s="52"/>
      <c r="AF275" s="52"/>
      <c r="AG275" s="52"/>
      <c r="AH275" s="52"/>
      <c r="AI275" s="52"/>
      <c r="AJ275" s="52"/>
      <c r="AK275" s="52"/>
      <c r="AL275" s="52"/>
      <c r="AM275" s="52"/>
      <c r="AN275" s="52"/>
      <c r="AO275" s="52"/>
      <c r="AP275" s="52"/>
      <c r="AQ275" s="52"/>
      <c r="AR275" s="52"/>
      <c r="AS275" s="52"/>
    </row>
    <row r="276" spans="1:45" s="51" customFormat="1" x14ac:dyDescent="0.25">
      <c r="A276" s="50"/>
      <c r="B276" s="50" t="s">
        <v>100</v>
      </c>
      <c r="F276" s="37"/>
      <c r="G276" s="37"/>
      <c r="H276" s="37"/>
      <c r="I276" s="37"/>
      <c r="J276" s="37"/>
      <c r="K276" s="37"/>
      <c r="L276" s="37"/>
      <c r="M276" s="37"/>
      <c r="N276" s="37"/>
      <c r="O276" s="37"/>
      <c r="P276" s="37"/>
      <c r="Q276" s="37"/>
      <c r="R276" s="37"/>
      <c r="S276" s="37"/>
      <c r="V276" s="102">
        <f>SUM(V273:V275)</f>
        <v>6.03</v>
      </c>
      <c r="W276" s="109"/>
      <c r="X276" s="109"/>
      <c r="Y276" s="52"/>
      <c r="Z276" s="52"/>
      <c r="AA276" s="52"/>
      <c r="AB276" s="52"/>
      <c r="AC276" s="52"/>
      <c r="AD276" s="52"/>
      <c r="AE276" s="52"/>
      <c r="AF276" s="52"/>
      <c r="AG276" s="52"/>
      <c r="AH276" s="52"/>
      <c r="AI276" s="52"/>
      <c r="AJ276" s="52"/>
      <c r="AK276" s="52"/>
      <c r="AL276" s="52"/>
      <c r="AM276" s="52"/>
      <c r="AN276" s="52"/>
      <c r="AO276" s="52"/>
      <c r="AP276" s="52"/>
      <c r="AQ276" s="52"/>
      <c r="AR276" s="52"/>
      <c r="AS276" s="52"/>
    </row>
    <row r="277" spans="1:45" s="51" customFormat="1" x14ac:dyDescent="0.25">
      <c r="A277" s="50"/>
      <c r="B277" s="50" t="s">
        <v>20</v>
      </c>
      <c r="F277" s="37">
        <v>40</v>
      </c>
      <c r="G277" s="37"/>
      <c r="H277" s="37">
        <v>3.48</v>
      </c>
      <c r="I277" s="37">
        <v>0.6</v>
      </c>
      <c r="J277" s="37">
        <v>16</v>
      </c>
      <c r="K277" s="37">
        <v>83.6</v>
      </c>
      <c r="L277" s="37">
        <v>0.1</v>
      </c>
      <c r="M277" s="37">
        <v>0</v>
      </c>
      <c r="N277" s="37">
        <v>0</v>
      </c>
      <c r="O277" s="37">
        <v>0.66</v>
      </c>
      <c r="P277" s="37">
        <v>13.2</v>
      </c>
      <c r="Q277" s="37">
        <v>93.6</v>
      </c>
      <c r="R277" s="37">
        <v>26.4</v>
      </c>
      <c r="S277" s="37">
        <v>1.76</v>
      </c>
      <c r="T277" s="46">
        <v>40</v>
      </c>
      <c r="U277" s="46">
        <v>62</v>
      </c>
      <c r="V277" s="102">
        <f>(T277*U277)/1000</f>
        <v>2.48</v>
      </c>
      <c r="W277" s="109"/>
      <c r="X277" s="109"/>
      <c r="Y277" s="52"/>
      <c r="Z277" s="52"/>
      <c r="AA277" s="52"/>
      <c r="AB277" s="52"/>
      <c r="AC277" s="52"/>
      <c r="AD277" s="52"/>
      <c r="AE277" s="52"/>
      <c r="AF277" s="52"/>
      <c r="AG277" s="52"/>
      <c r="AH277" s="52"/>
      <c r="AI277" s="52"/>
      <c r="AJ277" s="52"/>
      <c r="AK277" s="52"/>
      <c r="AL277" s="52"/>
      <c r="AM277" s="52"/>
      <c r="AN277" s="52"/>
      <c r="AO277" s="52"/>
      <c r="AP277" s="52"/>
      <c r="AQ277" s="52"/>
      <c r="AR277" s="52"/>
      <c r="AS277" s="52"/>
    </row>
    <row r="278" spans="1:45" s="46" customFormat="1" ht="30.75" customHeight="1" x14ac:dyDescent="0.25">
      <c r="A278" s="55"/>
      <c r="B278" s="55" t="s">
        <v>154</v>
      </c>
      <c r="C278" s="56"/>
      <c r="D278" s="56"/>
      <c r="E278" s="56"/>
      <c r="F278" s="12"/>
      <c r="G278" s="12"/>
      <c r="H278" s="12">
        <f t="shared" ref="H278:S278" si="34">H271+H272+H277</f>
        <v>7.38</v>
      </c>
      <c r="I278" s="12">
        <f>I271+I272+I277</f>
        <v>4.3999999999999995</v>
      </c>
      <c r="J278" s="12">
        <f t="shared" si="34"/>
        <v>45</v>
      </c>
      <c r="K278" s="12">
        <f t="shared" si="34"/>
        <v>243.6</v>
      </c>
      <c r="L278" s="12">
        <f t="shared" si="34"/>
        <v>0.11</v>
      </c>
      <c r="M278" s="12">
        <f>M271+M272+M277</f>
        <v>0.26</v>
      </c>
      <c r="N278" s="12">
        <f t="shared" si="34"/>
        <v>9</v>
      </c>
      <c r="O278" s="12">
        <f t="shared" si="34"/>
        <v>0.76</v>
      </c>
      <c r="P278" s="12">
        <f t="shared" si="34"/>
        <v>66.5</v>
      </c>
      <c r="Q278" s="12">
        <f t="shared" si="34"/>
        <v>132.80000000000001</v>
      </c>
      <c r="R278" s="12">
        <f t="shared" si="34"/>
        <v>32.5</v>
      </c>
      <c r="S278" s="12">
        <f t="shared" si="34"/>
        <v>1.86</v>
      </c>
      <c r="T278" s="56"/>
      <c r="U278" s="56"/>
      <c r="V278" s="95">
        <f>V271+V276+V277</f>
        <v>14.837230000000002</v>
      </c>
      <c r="W278" s="110"/>
      <c r="X278" s="110"/>
      <c r="Y278" s="49"/>
      <c r="Z278" s="49"/>
      <c r="AA278" s="49"/>
      <c r="AB278" s="49"/>
      <c r="AC278" s="49"/>
      <c r="AD278" s="49"/>
      <c r="AE278" s="49"/>
      <c r="AF278" s="49"/>
      <c r="AG278" s="49"/>
      <c r="AH278" s="49"/>
      <c r="AI278" s="49"/>
      <c r="AJ278" s="49"/>
      <c r="AK278" s="49"/>
      <c r="AL278" s="49"/>
      <c r="AM278" s="49"/>
      <c r="AN278" s="49"/>
      <c r="AO278" s="49"/>
      <c r="AP278" s="49"/>
      <c r="AQ278" s="49"/>
      <c r="AR278" s="49"/>
      <c r="AS278" s="49"/>
    </row>
    <row r="279" spans="1:45" s="51" customFormat="1" ht="18" customHeight="1" x14ac:dyDescent="0.25">
      <c r="A279" s="47"/>
      <c r="B279" s="53" t="s">
        <v>152</v>
      </c>
      <c r="C279" s="46"/>
      <c r="D279" s="46"/>
      <c r="E279" s="46"/>
      <c r="F279" s="48"/>
      <c r="G279" s="48"/>
      <c r="H279" s="48"/>
      <c r="I279" s="48"/>
      <c r="J279" s="48"/>
      <c r="K279" s="48"/>
      <c r="L279" s="48"/>
      <c r="M279" s="48"/>
      <c r="N279" s="48"/>
      <c r="O279" s="48"/>
      <c r="P279" s="48"/>
      <c r="Q279" s="48"/>
      <c r="R279" s="48"/>
      <c r="S279" s="48"/>
      <c r="T279" s="46"/>
      <c r="U279" s="46"/>
      <c r="V279" s="103"/>
      <c r="W279" s="109"/>
      <c r="X279" s="109"/>
      <c r="Y279" s="52"/>
      <c r="Z279" s="52"/>
      <c r="AA279" s="52"/>
      <c r="AB279" s="52"/>
      <c r="AC279" s="52"/>
      <c r="AD279" s="52"/>
      <c r="AE279" s="52"/>
      <c r="AF279" s="52"/>
      <c r="AG279" s="52"/>
      <c r="AH279" s="52"/>
      <c r="AI279" s="52"/>
      <c r="AJ279" s="52"/>
      <c r="AK279" s="52"/>
      <c r="AL279" s="52"/>
      <c r="AM279" s="52"/>
      <c r="AN279" s="52"/>
      <c r="AO279" s="52"/>
      <c r="AP279" s="52"/>
      <c r="AQ279" s="52"/>
      <c r="AR279" s="52"/>
      <c r="AS279" s="52"/>
    </row>
    <row r="280" spans="1:45" ht="56.25" x14ac:dyDescent="0.3">
      <c r="A280" s="38" t="s">
        <v>168</v>
      </c>
      <c r="B280" s="38" t="s">
        <v>167</v>
      </c>
      <c r="C280" s="39"/>
      <c r="D280" s="39"/>
      <c r="E280" s="39"/>
      <c r="F280" s="37" t="s">
        <v>165</v>
      </c>
      <c r="G280" s="37"/>
      <c r="H280" s="37">
        <v>12.1</v>
      </c>
      <c r="I280" s="37">
        <v>8.32</v>
      </c>
      <c r="J280" s="37">
        <v>20.9</v>
      </c>
      <c r="K280" s="37">
        <v>203</v>
      </c>
      <c r="L280" s="37">
        <v>0.16</v>
      </c>
      <c r="M280" s="37">
        <v>16.18</v>
      </c>
      <c r="N280" s="37">
        <v>0.01</v>
      </c>
      <c r="O280" s="37">
        <v>0.36</v>
      </c>
      <c r="P280" s="37">
        <v>21.99</v>
      </c>
      <c r="Q280" s="37">
        <v>160.62</v>
      </c>
      <c r="R280" s="37">
        <v>34.549999999999997</v>
      </c>
      <c r="S280" s="37">
        <v>1.83</v>
      </c>
      <c r="T280" s="92"/>
      <c r="U280" s="36"/>
      <c r="V280" s="85"/>
    </row>
    <row r="281" spans="1:45" x14ac:dyDescent="0.3">
      <c r="A281" s="5"/>
      <c r="B281" s="5" t="s">
        <v>106</v>
      </c>
      <c r="C281" s="6"/>
      <c r="D281" s="6"/>
      <c r="E281" s="6"/>
      <c r="F281" s="101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22">
        <v>100</v>
      </c>
      <c r="U281" s="22">
        <v>22</v>
      </c>
      <c r="V281" s="84">
        <f t="shared" ref="V281:V286" si="35">(T281*U281)/1000</f>
        <v>2.2000000000000002</v>
      </c>
    </row>
    <row r="282" spans="1:45" x14ac:dyDescent="0.3">
      <c r="A282" s="5"/>
      <c r="B282" s="5" t="s">
        <v>136</v>
      </c>
      <c r="C282" s="6"/>
      <c r="D282" s="6"/>
      <c r="E282" s="6"/>
      <c r="F282" s="101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22">
        <v>10</v>
      </c>
      <c r="U282" s="22">
        <v>26</v>
      </c>
      <c r="V282" s="84">
        <f t="shared" si="35"/>
        <v>0.26</v>
      </c>
    </row>
    <row r="283" spans="1:45" x14ac:dyDescent="0.3">
      <c r="A283" s="5"/>
      <c r="B283" s="5" t="s">
        <v>104</v>
      </c>
      <c r="C283" s="6"/>
      <c r="D283" s="6"/>
      <c r="E283" s="6"/>
      <c r="F283" s="101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22">
        <v>13</v>
      </c>
      <c r="U283" s="22">
        <v>42</v>
      </c>
      <c r="V283" s="84">
        <f t="shared" si="35"/>
        <v>0.54600000000000004</v>
      </c>
    </row>
    <row r="284" spans="1:45" x14ac:dyDescent="0.3">
      <c r="A284" s="5"/>
      <c r="B284" s="5" t="s">
        <v>107</v>
      </c>
      <c r="C284" s="6"/>
      <c r="D284" s="6"/>
      <c r="E284" s="6"/>
      <c r="F284" s="101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22">
        <v>11</v>
      </c>
      <c r="U284" s="22">
        <v>42</v>
      </c>
      <c r="V284" s="84">
        <f t="shared" si="35"/>
        <v>0.46200000000000002</v>
      </c>
    </row>
    <row r="285" spans="1:45" x14ac:dyDescent="0.3">
      <c r="A285" s="5"/>
      <c r="B285" s="5" t="s">
        <v>105</v>
      </c>
      <c r="C285" s="6"/>
      <c r="D285" s="6"/>
      <c r="E285" s="6"/>
      <c r="F285" s="101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22">
        <v>3</v>
      </c>
      <c r="U285" s="22">
        <v>146</v>
      </c>
      <c r="V285" s="84">
        <f t="shared" si="35"/>
        <v>0.438</v>
      </c>
    </row>
    <row r="286" spans="1:45" x14ac:dyDescent="0.3">
      <c r="A286" s="5"/>
      <c r="B286" s="5" t="s">
        <v>99</v>
      </c>
      <c r="C286" s="6"/>
      <c r="D286" s="6"/>
      <c r="E286" s="6"/>
      <c r="F286" s="101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22">
        <v>1</v>
      </c>
      <c r="U286" s="22">
        <v>10.23</v>
      </c>
      <c r="V286" s="84">
        <f t="shared" si="35"/>
        <v>1.0230000000000001E-2</v>
      </c>
    </row>
    <row r="287" spans="1:45" s="33" customFormat="1" x14ac:dyDescent="0.3">
      <c r="A287" s="5"/>
      <c r="B287" s="34" t="s">
        <v>141</v>
      </c>
      <c r="C287" s="6"/>
      <c r="D287" s="6"/>
      <c r="E287" s="6"/>
      <c r="F287" s="101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22"/>
      <c r="U287" s="22"/>
      <c r="V287" s="85">
        <f>SUM(V281:V286)</f>
        <v>3.9162300000000005</v>
      </c>
      <c r="W287" s="107"/>
      <c r="X287" s="107"/>
    </row>
    <row r="288" spans="1:45" s="35" customFormat="1" x14ac:dyDescent="0.3">
      <c r="A288" s="34"/>
      <c r="B288" s="3" t="s">
        <v>166</v>
      </c>
      <c r="C288" s="3"/>
      <c r="D288" s="3"/>
      <c r="E288" s="3"/>
      <c r="F288" s="101"/>
      <c r="G288" s="101"/>
      <c r="H288" s="101"/>
      <c r="I288" s="101"/>
      <c r="J288" s="101"/>
      <c r="K288" s="101"/>
      <c r="L288" s="101"/>
      <c r="M288" s="101"/>
      <c r="N288" s="101"/>
      <c r="O288" s="101"/>
      <c r="P288" s="101"/>
      <c r="Q288" s="101"/>
      <c r="R288" s="101"/>
      <c r="S288" s="101"/>
      <c r="T288" s="36"/>
      <c r="U288" s="36"/>
      <c r="V288" s="36"/>
      <c r="W288" s="108"/>
      <c r="X288" s="108"/>
    </row>
    <row r="289" spans="1:45" s="35" customFormat="1" x14ac:dyDescent="0.3">
      <c r="A289" s="5"/>
      <c r="B289" s="6" t="s">
        <v>108</v>
      </c>
      <c r="C289" s="6"/>
      <c r="D289" s="6"/>
      <c r="E289" s="6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22">
        <v>46</v>
      </c>
      <c r="U289" s="22">
        <v>506</v>
      </c>
      <c r="V289" s="84">
        <f>T289*U289/1000</f>
        <v>23.276</v>
      </c>
      <c r="W289" s="108"/>
      <c r="X289" s="108"/>
    </row>
    <row r="290" spans="1:45" s="35" customFormat="1" x14ac:dyDescent="0.3">
      <c r="A290" s="5"/>
      <c r="B290" s="6" t="s">
        <v>107</v>
      </c>
      <c r="C290" s="6"/>
      <c r="D290" s="6"/>
      <c r="E290" s="6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22">
        <v>4</v>
      </c>
      <c r="U290" s="22">
        <v>42</v>
      </c>
      <c r="V290" s="84">
        <f t="shared" ref="V290:V292" si="36">T290*U290/1000</f>
        <v>0.16800000000000001</v>
      </c>
      <c r="W290" s="108"/>
      <c r="X290" s="108"/>
    </row>
    <row r="291" spans="1:45" s="35" customFormat="1" x14ac:dyDescent="0.3">
      <c r="A291" s="5"/>
      <c r="B291" s="6" t="s">
        <v>138</v>
      </c>
      <c r="C291" s="6"/>
      <c r="D291" s="6"/>
      <c r="E291" s="6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22">
        <v>3</v>
      </c>
      <c r="U291" s="22">
        <v>165</v>
      </c>
      <c r="V291" s="84">
        <f t="shared" si="36"/>
        <v>0.495</v>
      </c>
      <c r="W291" s="108"/>
      <c r="X291" s="108"/>
    </row>
    <row r="292" spans="1:45" s="35" customFormat="1" x14ac:dyDescent="0.3">
      <c r="A292" s="5"/>
      <c r="B292" s="6" t="s">
        <v>99</v>
      </c>
      <c r="C292" s="6"/>
      <c r="D292" s="6"/>
      <c r="E292" s="6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22">
        <v>1</v>
      </c>
      <c r="U292" s="22">
        <v>10.23</v>
      </c>
      <c r="V292" s="84">
        <f t="shared" si="36"/>
        <v>1.0230000000000001E-2</v>
      </c>
      <c r="W292" s="108"/>
      <c r="X292" s="108"/>
    </row>
    <row r="293" spans="1:45" s="33" customFormat="1" x14ac:dyDescent="0.3">
      <c r="A293" s="5"/>
      <c r="B293" s="3" t="s">
        <v>100</v>
      </c>
      <c r="C293" s="6"/>
      <c r="D293" s="6"/>
      <c r="E293" s="6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22"/>
      <c r="U293" s="22"/>
      <c r="V293" s="85">
        <f>SUM(V289:V292)</f>
        <v>23.94923</v>
      </c>
      <c r="W293" s="107"/>
      <c r="X293" s="107"/>
    </row>
    <row r="294" spans="1:45" s="33" customFormat="1" x14ac:dyDescent="0.3">
      <c r="A294" s="34"/>
      <c r="B294" s="3" t="s">
        <v>21</v>
      </c>
      <c r="C294" s="3"/>
      <c r="D294" s="3"/>
      <c r="E294" s="3"/>
      <c r="F294" s="101">
        <v>40</v>
      </c>
      <c r="G294" s="101"/>
      <c r="H294" s="101">
        <v>2.64</v>
      </c>
      <c r="I294" s="101">
        <v>0.48</v>
      </c>
      <c r="J294" s="101">
        <v>14.12</v>
      </c>
      <c r="K294" s="101">
        <v>72.400000000000006</v>
      </c>
      <c r="L294" s="101">
        <v>0.08</v>
      </c>
      <c r="M294" s="101">
        <v>0</v>
      </c>
      <c r="N294" s="101">
        <v>0</v>
      </c>
      <c r="O294" s="101">
        <v>0.4</v>
      </c>
      <c r="P294" s="101">
        <v>14</v>
      </c>
      <c r="Q294" s="101">
        <v>63.2</v>
      </c>
      <c r="R294" s="101">
        <v>18.8</v>
      </c>
      <c r="S294" s="101">
        <v>1.56</v>
      </c>
      <c r="T294" s="22">
        <v>40</v>
      </c>
      <c r="U294" s="22">
        <v>62</v>
      </c>
      <c r="V294" s="85">
        <f>(T294*U294)/1000</f>
        <v>2.48</v>
      </c>
      <c r="W294" s="107"/>
      <c r="X294" s="107"/>
    </row>
    <row r="295" spans="1:45" s="46" customFormat="1" ht="37.5" x14ac:dyDescent="0.25">
      <c r="A295" s="50" t="s">
        <v>71</v>
      </c>
      <c r="B295" s="50" t="s">
        <v>34</v>
      </c>
      <c r="C295" s="51"/>
      <c r="D295" s="51"/>
      <c r="E295" s="51"/>
      <c r="F295" s="37">
        <v>200</v>
      </c>
      <c r="G295" s="37"/>
      <c r="H295" s="101">
        <v>0.22</v>
      </c>
      <c r="I295" s="101">
        <v>0</v>
      </c>
      <c r="J295" s="101">
        <v>9.4700000000000006</v>
      </c>
      <c r="K295" s="101">
        <v>36.5</v>
      </c>
      <c r="L295" s="101">
        <v>0</v>
      </c>
      <c r="M295" s="101">
        <v>0.18</v>
      </c>
      <c r="N295" s="101">
        <v>0</v>
      </c>
      <c r="O295" s="101">
        <v>0.4</v>
      </c>
      <c r="P295" s="101">
        <v>9.8699999999999992</v>
      </c>
      <c r="Q295" s="101">
        <v>6.78</v>
      </c>
      <c r="R295" s="101">
        <v>2.64</v>
      </c>
      <c r="S295" s="101">
        <v>0.54</v>
      </c>
      <c r="T295" s="51"/>
      <c r="U295" s="51"/>
      <c r="V295" s="102"/>
      <c r="W295" s="110"/>
      <c r="X295" s="110"/>
      <c r="Y295" s="49"/>
      <c r="Z295" s="49"/>
      <c r="AA295" s="49"/>
      <c r="AB295" s="49"/>
      <c r="AC295" s="49"/>
      <c r="AD295" s="49"/>
      <c r="AE295" s="49"/>
      <c r="AF295" s="49"/>
      <c r="AG295" s="49"/>
      <c r="AH295" s="49"/>
      <c r="AI295" s="49"/>
      <c r="AJ295" s="49"/>
      <c r="AK295" s="49"/>
      <c r="AL295" s="49"/>
      <c r="AM295" s="49"/>
      <c r="AN295" s="49"/>
      <c r="AO295" s="49"/>
      <c r="AP295" s="49"/>
      <c r="AQ295" s="49"/>
      <c r="AR295" s="49"/>
      <c r="AS295" s="49"/>
    </row>
    <row r="296" spans="1:45" s="46" customFormat="1" x14ac:dyDescent="0.25">
      <c r="A296" s="47"/>
      <c r="B296" s="47" t="s">
        <v>112</v>
      </c>
      <c r="F296" s="48"/>
      <c r="G296" s="48"/>
      <c r="H296" s="48"/>
      <c r="I296" s="48"/>
      <c r="J296" s="48"/>
      <c r="K296" s="48"/>
      <c r="L296" s="48"/>
      <c r="M296" s="48"/>
      <c r="N296" s="48"/>
      <c r="O296" s="48"/>
      <c r="P296" s="48"/>
      <c r="Q296" s="48"/>
      <c r="R296" s="48"/>
      <c r="S296" s="48"/>
      <c r="T296" s="46">
        <v>10</v>
      </c>
      <c r="U296" s="46">
        <v>242</v>
      </c>
      <c r="V296" s="103">
        <f>T296*U296/1000</f>
        <v>2.42</v>
      </c>
      <c r="W296" s="110"/>
      <c r="X296" s="110"/>
      <c r="Y296" s="49"/>
      <c r="Z296" s="49"/>
      <c r="AA296" s="49"/>
      <c r="AB296" s="49"/>
      <c r="AC296" s="49"/>
      <c r="AD296" s="49"/>
      <c r="AE296" s="49"/>
      <c r="AF296" s="49"/>
      <c r="AG296" s="49"/>
      <c r="AH296" s="49"/>
      <c r="AI296" s="49"/>
      <c r="AJ296" s="49"/>
      <c r="AK296" s="49"/>
      <c r="AL296" s="49"/>
      <c r="AM296" s="49"/>
      <c r="AN296" s="49"/>
      <c r="AO296" s="49"/>
      <c r="AP296" s="49"/>
      <c r="AQ296" s="49"/>
      <c r="AR296" s="49"/>
      <c r="AS296" s="49"/>
    </row>
    <row r="297" spans="1:45" s="51" customFormat="1" x14ac:dyDescent="0.25">
      <c r="A297" s="47"/>
      <c r="B297" s="47" t="s">
        <v>102</v>
      </c>
      <c r="C297" s="46"/>
      <c r="D297" s="46"/>
      <c r="E297" s="46"/>
      <c r="F297" s="48"/>
      <c r="G297" s="48"/>
      <c r="H297" s="48"/>
      <c r="I297" s="48"/>
      <c r="J297" s="48"/>
      <c r="K297" s="48"/>
      <c r="L297" s="48"/>
      <c r="M297" s="48"/>
      <c r="N297" s="48"/>
      <c r="O297" s="48"/>
      <c r="P297" s="48"/>
      <c r="Q297" s="48"/>
      <c r="R297" s="48"/>
      <c r="S297" s="48"/>
      <c r="T297" s="46">
        <v>10</v>
      </c>
      <c r="U297" s="46">
        <v>51</v>
      </c>
      <c r="V297" s="103">
        <f>T297*U297/1000</f>
        <v>0.51</v>
      </c>
      <c r="W297" s="109"/>
      <c r="X297" s="109"/>
      <c r="Y297" s="52"/>
      <c r="Z297" s="52"/>
      <c r="AA297" s="52"/>
      <c r="AB297" s="52"/>
      <c r="AC297" s="52"/>
      <c r="AD297" s="52"/>
      <c r="AE297" s="52"/>
      <c r="AF297" s="52"/>
      <c r="AG297" s="52"/>
      <c r="AH297" s="52"/>
      <c r="AI297" s="52"/>
      <c r="AJ297" s="52"/>
      <c r="AK297" s="52"/>
      <c r="AL297" s="52"/>
      <c r="AM297" s="52"/>
      <c r="AN297" s="52"/>
      <c r="AO297" s="52"/>
      <c r="AP297" s="52"/>
      <c r="AQ297" s="52"/>
      <c r="AR297" s="52"/>
      <c r="AS297" s="52"/>
    </row>
    <row r="298" spans="1:45" s="56" customFormat="1" x14ac:dyDescent="0.25">
      <c r="A298" s="50"/>
      <c r="B298" s="50" t="s">
        <v>100</v>
      </c>
      <c r="C298" s="51"/>
      <c r="D298" s="51"/>
      <c r="E298" s="51"/>
      <c r="F298" s="37"/>
      <c r="G298" s="37"/>
      <c r="H298" s="37"/>
      <c r="I298" s="37"/>
      <c r="J298" s="37"/>
      <c r="K298" s="37"/>
      <c r="L298" s="37"/>
      <c r="M298" s="37"/>
      <c r="N298" s="37"/>
      <c r="O298" s="37"/>
      <c r="P298" s="37"/>
      <c r="Q298" s="37"/>
      <c r="R298" s="37"/>
      <c r="S298" s="37"/>
      <c r="T298" s="51"/>
      <c r="U298" s="51"/>
      <c r="V298" s="102">
        <f>SUM(V296:V297)</f>
        <v>2.9299999999999997</v>
      </c>
      <c r="W298" s="109"/>
      <c r="X298" s="109"/>
      <c r="Y298" s="64"/>
      <c r="Z298" s="64"/>
      <c r="AA298" s="64"/>
      <c r="AB298" s="64"/>
      <c r="AC298" s="64"/>
      <c r="AD298" s="64"/>
      <c r="AE298" s="64"/>
      <c r="AF298" s="64"/>
      <c r="AG298" s="64"/>
      <c r="AH298" s="64"/>
      <c r="AI298" s="64"/>
      <c r="AJ298" s="64"/>
      <c r="AK298" s="64"/>
      <c r="AL298" s="64"/>
      <c r="AM298" s="64"/>
      <c r="AN298" s="64"/>
      <c r="AO298" s="64"/>
      <c r="AP298" s="64"/>
      <c r="AQ298" s="64"/>
      <c r="AR298" s="64"/>
      <c r="AS298" s="64"/>
    </row>
    <row r="299" spans="1:45" s="67" customFormat="1" ht="37.5" x14ac:dyDescent="0.25">
      <c r="A299" s="55"/>
      <c r="B299" s="55" t="s">
        <v>157</v>
      </c>
      <c r="C299" s="56"/>
      <c r="D299" s="56"/>
      <c r="E299" s="56"/>
      <c r="F299" s="12"/>
      <c r="G299" s="12"/>
      <c r="H299" s="12">
        <f>H280+H294+H295</f>
        <v>14.96</v>
      </c>
      <c r="I299" s="12">
        <f t="shared" ref="I299:S299" si="37">I280+I294+I295</f>
        <v>8.8000000000000007</v>
      </c>
      <c r="J299" s="12">
        <f t="shared" si="37"/>
        <v>44.489999999999995</v>
      </c>
      <c r="K299" s="12">
        <f t="shared" si="37"/>
        <v>311.89999999999998</v>
      </c>
      <c r="L299" s="12">
        <f t="shared" si="37"/>
        <v>0.24</v>
      </c>
      <c r="M299" s="12">
        <f t="shared" si="37"/>
        <v>16.36</v>
      </c>
      <c r="N299" s="12">
        <f t="shared" si="37"/>
        <v>0.01</v>
      </c>
      <c r="O299" s="12">
        <f t="shared" si="37"/>
        <v>1.1600000000000001</v>
      </c>
      <c r="P299" s="12">
        <f t="shared" si="37"/>
        <v>45.859999999999992</v>
      </c>
      <c r="Q299" s="12">
        <f t="shared" si="37"/>
        <v>230.6</v>
      </c>
      <c r="R299" s="12">
        <f t="shared" si="37"/>
        <v>55.989999999999995</v>
      </c>
      <c r="S299" s="12">
        <f t="shared" si="37"/>
        <v>3.93</v>
      </c>
      <c r="T299" s="56"/>
      <c r="U299" s="56"/>
      <c r="V299" s="95">
        <f>V287+V293+V294+V298</f>
        <v>33.275459999999995</v>
      </c>
      <c r="W299" s="109"/>
      <c r="X299" s="109"/>
      <c r="Y299" s="68"/>
      <c r="Z299" s="68"/>
      <c r="AA299" s="68"/>
      <c r="AB299" s="68"/>
      <c r="AC299" s="68"/>
      <c r="AD299" s="68"/>
      <c r="AE299" s="68"/>
      <c r="AF299" s="68"/>
      <c r="AG299" s="68"/>
      <c r="AH299" s="68"/>
      <c r="AI299" s="68"/>
      <c r="AJ299" s="68"/>
      <c r="AK299" s="68"/>
      <c r="AL299" s="68"/>
      <c r="AM299" s="68"/>
      <c r="AN299" s="68"/>
      <c r="AO299" s="68"/>
      <c r="AP299" s="68"/>
      <c r="AQ299" s="68"/>
      <c r="AR299" s="68"/>
      <c r="AS299" s="68"/>
    </row>
    <row r="300" spans="1:45" s="46" customFormat="1" x14ac:dyDescent="0.25">
      <c r="A300" s="66"/>
      <c r="B300" s="66" t="s">
        <v>59</v>
      </c>
      <c r="C300" s="67"/>
      <c r="D300" s="67"/>
      <c r="E300" s="67"/>
      <c r="F300" s="18"/>
      <c r="G300" s="18"/>
      <c r="H300" s="18">
        <f t="shared" ref="H300:S300" si="38">H278+H299</f>
        <v>22.34</v>
      </c>
      <c r="I300" s="18">
        <f t="shared" si="38"/>
        <v>13.2</v>
      </c>
      <c r="J300" s="18">
        <f t="shared" si="38"/>
        <v>89.49</v>
      </c>
      <c r="K300" s="18">
        <f t="shared" si="38"/>
        <v>555.5</v>
      </c>
      <c r="L300" s="18">
        <f t="shared" si="38"/>
        <v>0.35</v>
      </c>
      <c r="M300" s="18">
        <f t="shared" si="38"/>
        <v>16.62</v>
      </c>
      <c r="N300" s="18">
        <f t="shared" si="38"/>
        <v>9.01</v>
      </c>
      <c r="O300" s="18">
        <f t="shared" si="38"/>
        <v>1.9200000000000002</v>
      </c>
      <c r="P300" s="18">
        <f t="shared" si="38"/>
        <v>112.35999999999999</v>
      </c>
      <c r="Q300" s="18">
        <f t="shared" si="38"/>
        <v>363.4</v>
      </c>
      <c r="R300" s="18">
        <f t="shared" si="38"/>
        <v>88.49</v>
      </c>
      <c r="S300" s="18">
        <f t="shared" si="38"/>
        <v>5.79</v>
      </c>
      <c r="T300" s="67"/>
      <c r="U300" s="67"/>
      <c r="V300" s="104">
        <f>V278+V299</f>
        <v>48.112690000000001</v>
      </c>
      <c r="W300" s="110"/>
      <c r="X300" s="110"/>
      <c r="Y300" s="49"/>
      <c r="Z300" s="49"/>
      <c r="AA300" s="49"/>
      <c r="AB300" s="49"/>
      <c r="AC300" s="49"/>
      <c r="AD300" s="49"/>
      <c r="AE300" s="49"/>
      <c r="AF300" s="49"/>
      <c r="AG300" s="49"/>
      <c r="AH300" s="49"/>
      <c r="AI300" s="49"/>
      <c r="AJ300" s="49"/>
      <c r="AK300" s="49"/>
      <c r="AL300" s="49"/>
      <c r="AM300" s="49"/>
      <c r="AN300" s="49"/>
      <c r="AO300" s="49"/>
      <c r="AP300" s="49"/>
      <c r="AQ300" s="49"/>
      <c r="AR300" s="49"/>
      <c r="AS300" s="49"/>
    </row>
    <row r="301" spans="1:45" s="46" customFormat="1" x14ac:dyDescent="0.25">
      <c r="A301" s="47"/>
      <c r="B301" s="53" t="s">
        <v>29</v>
      </c>
      <c r="F301" s="48"/>
      <c r="G301" s="48"/>
      <c r="H301" s="48"/>
      <c r="I301" s="48"/>
      <c r="J301" s="48"/>
      <c r="K301" s="48"/>
      <c r="L301" s="48"/>
      <c r="M301" s="48"/>
      <c r="N301" s="48"/>
      <c r="O301" s="48"/>
      <c r="P301" s="48"/>
      <c r="Q301" s="48"/>
      <c r="R301" s="48"/>
      <c r="S301" s="48"/>
      <c r="V301" s="103"/>
      <c r="W301" s="110"/>
      <c r="X301" s="110"/>
      <c r="Y301" s="49"/>
      <c r="Z301" s="49"/>
      <c r="AA301" s="49"/>
      <c r="AB301" s="49"/>
      <c r="AC301" s="49"/>
      <c r="AD301" s="49"/>
      <c r="AE301" s="49"/>
      <c r="AF301" s="49"/>
      <c r="AG301" s="49"/>
      <c r="AH301" s="49"/>
      <c r="AI301" s="49"/>
      <c r="AJ301" s="49"/>
      <c r="AK301" s="49"/>
      <c r="AL301" s="49"/>
      <c r="AM301" s="49"/>
      <c r="AN301" s="49"/>
      <c r="AO301" s="49"/>
      <c r="AP301" s="49"/>
      <c r="AQ301" s="49"/>
      <c r="AR301" s="49"/>
      <c r="AS301" s="49"/>
    </row>
    <row r="302" spans="1:45" s="51" customFormat="1" x14ac:dyDescent="0.25">
      <c r="A302" s="47"/>
      <c r="B302" s="53" t="s">
        <v>23</v>
      </c>
      <c r="C302" s="46"/>
      <c r="D302" s="46"/>
      <c r="E302" s="46"/>
      <c r="F302" s="48"/>
      <c r="G302" s="48"/>
      <c r="H302" s="48"/>
      <c r="I302" s="48"/>
      <c r="J302" s="48"/>
      <c r="K302" s="48"/>
      <c r="L302" s="48"/>
      <c r="M302" s="48"/>
      <c r="N302" s="48"/>
      <c r="O302" s="48"/>
      <c r="P302" s="48"/>
      <c r="Q302" s="48"/>
      <c r="R302" s="48"/>
      <c r="S302" s="48"/>
      <c r="T302" s="46"/>
      <c r="U302" s="46"/>
      <c r="V302" s="103"/>
      <c r="W302" s="109"/>
      <c r="X302" s="109"/>
      <c r="Y302" s="52"/>
      <c r="Z302" s="52"/>
      <c r="AA302" s="52"/>
      <c r="AB302" s="52"/>
      <c r="AC302" s="52"/>
      <c r="AD302" s="52"/>
      <c r="AE302" s="52"/>
      <c r="AF302" s="52"/>
      <c r="AG302" s="52"/>
      <c r="AH302" s="52"/>
      <c r="AI302" s="52"/>
      <c r="AJ302" s="52"/>
      <c r="AK302" s="52"/>
      <c r="AL302" s="52"/>
      <c r="AM302" s="52"/>
      <c r="AN302" s="52"/>
      <c r="AO302" s="52"/>
      <c r="AP302" s="52"/>
      <c r="AQ302" s="52"/>
      <c r="AR302" s="52"/>
      <c r="AS302" s="52"/>
    </row>
    <row r="303" spans="1:45" s="51" customFormat="1" ht="37.5" x14ac:dyDescent="0.25">
      <c r="A303" s="50" t="s">
        <v>77</v>
      </c>
      <c r="B303" s="50" t="s">
        <v>53</v>
      </c>
      <c r="F303" s="37">
        <v>150</v>
      </c>
      <c r="G303" s="37"/>
      <c r="H303" s="37">
        <v>1.35</v>
      </c>
      <c r="I303" s="37">
        <v>0.21</v>
      </c>
      <c r="J303" s="37">
        <v>9.98</v>
      </c>
      <c r="K303" s="37">
        <v>42</v>
      </c>
      <c r="L303" s="37">
        <v>0.04</v>
      </c>
      <c r="M303" s="37">
        <v>63</v>
      </c>
      <c r="N303" s="37">
        <v>0</v>
      </c>
      <c r="O303" s="37">
        <v>0.1</v>
      </c>
      <c r="P303" s="37">
        <v>35.700000000000003</v>
      </c>
      <c r="Q303" s="37">
        <v>24.15</v>
      </c>
      <c r="R303" s="37">
        <v>13.65</v>
      </c>
      <c r="S303" s="37">
        <v>0.32</v>
      </c>
      <c r="T303" s="46">
        <v>150</v>
      </c>
      <c r="U303" s="46">
        <v>128</v>
      </c>
      <c r="V303" s="102">
        <f>(T303*U303)/1000</f>
        <v>19.2</v>
      </c>
      <c r="W303" s="109"/>
      <c r="X303" s="109"/>
      <c r="Y303" s="52"/>
      <c r="Z303" s="52"/>
      <c r="AA303" s="52"/>
      <c r="AB303" s="52"/>
      <c r="AC303" s="52"/>
      <c r="AD303" s="52"/>
      <c r="AE303" s="52"/>
      <c r="AF303" s="52"/>
      <c r="AG303" s="52"/>
      <c r="AH303" s="52"/>
      <c r="AI303" s="52"/>
      <c r="AJ303" s="52"/>
      <c r="AK303" s="52"/>
      <c r="AL303" s="52"/>
      <c r="AM303" s="52"/>
      <c r="AN303" s="52"/>
      <c r="AO303" s="52"/>
      <c r="AP303" s="52"/>
      <c r="AQ303" s="52"/>
      <c r="AR303" s="52"/>
      <c r="AS303" s="52"/>
    </row>
    <row r="304" spans="1:45" s="46" customFormat="1" ht="56.25" x14ac:dyDescent="0.25">
      <c r="A304" s="50" t="s">
        <v>73</v>
      </c>
      <c r="B304" s="50" t="s">
        <v>56</v>
      </c>
      <c r="C304" s="51"/>
      <c r="D304" s="51"/>
      <c r="E304" s="51"/>
      <c r="F304" s="37" t="s">
        <v>0</v>
      </c>
      <c r="G304" s="37"/>
      <c r="H304" s="101">
        <v>4.12</v>
      </c>
      <c r="I304" s="101">
        <v>5.33</v>
      </c>
      <c r="J304" s="101">
        <v>31.44</v>
      </c>
      <c r="K304" s="101">
        <v>178</v>
      </c>
      <c r="L304" s="101">
        <v>0.05</v>
      </c>
      <c r="M304" s="101">
        <v>0.78</v>
      </c>
      <c r="N304" s="101">
        <v>0.03</v>
      </c>
      <c r="O304" s="101">
        <v>0.2</v>
      </c>
      <c r="P304" s="101">
        <v>76.349999999999994</v>
      </c>
      <c r="Q304" s="101">
        <v>105.26</v>
      </c>
      <c r="R304" s="101">
        <v>24.81</v>
      </c>
      <c r="S304" s="101">
        <v>0.38</v>
      </c>
      <c r="T304" s="51"/>
      <c r="U304" s="51"/>
      <c r="V304" s="102"/>
      <c r="W304" s="110"/>
      <c r="X304" s="110"/>
      <c r="Y304" s="49"/>
      <c r="Z304" s="49"/>
      <c r="AA304" s="49"/>
      <c r="AB304" s="49"/>
      <c r="AC304" s="49"/>
      <c r="AD304" s="49"/>
      <c r="AE304" s="49"/>
      <c r="AF304" s="49"/>
      <c r="AG304" s="49"/>
      <c r="AH304" s="49"/>
      <c r="AI304" s="49"/>
      <c r="AJ304" s="49"/>
      <c r="AK304" s="49"/>
      <c r="AL304" s="49"/>
      <c r="AM304" s="49"/>
      <c r="AN304" s="49"/>
      <c r="AO304" s="49"/>
      <c r="AP304" s="49"/>
      <c r="AQ304" s="49"/>
      <c r="AR304" s="49"/>
      <c r="AS304" s="49"/>
    </row>
    <row r="305" spans="1:45" s="46" customFormat="1" x14ac:dyDescent="0.25">
      <c r="A305" s="47"/>
      <c r="B305" s="47" t="s">
        <v>120</v>
      </c>
      <c r="F305" s="48"/>
      <c r="G305" s="48"/>
      <c r="H305" s="48"/>
      <c r="I305" s="48"/>
      <c r="J305" s="48"/>
      <c r="K305" s="48"/>
      <c r="L305" s="48"/>
      <c r="M305" s="48"/>
      <c r="N305" s="48"/>
      <c r="O305" s="48"/>
      <c r="P305" s="48"/>
      <c r="Q305" s="48"/>
      <c r="R305" s="48"/>
      <c r="S305" s="48"/>
      <c r="T305" s="46">
        <v>33</v>
      </c>
      <c r="U305" s="46">
        <v>53.9</v>
      </c>
      <c r="V305" s="103">
        <f>(T305*U305)/1000</f>
        <v>1.7786999999999999</v>
      </c>
      <c r="W305" s="110"/>
      <c r="X305" s="110"/>
      <c r="Y305" s="49"/>
      <c r="Z305" s="49"/>
      <c r="AA305" s="49"/>
      <c r="AB305" s="49"/>
      <c r="AC305" s="49"/>
      <c r="AD305" s="49"/>
      <c r="AE305" s="49"/>
      <c r="AF305" s="49"/>
      <c r="AG305" s="49"/>
      <c r="AH305" s="49"/>
      <c r="AI305" s="49"/>
      <c r="AJ305" s="49"/>
      <c r="AK305" s="49"/>
      <c r="AL305" s="49"/>
      <c r="AM305" s="49"/>
      <c r="AN305" s="49"/>
      <c r="AO305" s="49"/>
      <c r="AP305" s="49"/>
      <c r="AQ305" s="49"/>
      <c r="AR305" s="49"/>
      <c r="AS305" s="49"/>
    </row>
    <row r="306" spans="1:45" s="46" customFormat="1" x14ac:dyDescent="0.25">
      <c r="A306" s="47"/>
      <c r="B306" s="47" t="s">
        <v>96</v>
      </c>
      <c r="F306" s="48"/>
      <c r="G306" s="48"/>
      <c r="H306" s="48"/>
      <c r="I306" s="48"/>
      <c r="J306" s="48"/>
      <c r="K306" s="48"/>
      <c r="L306" s="48"/>
      <c r="M306" s="48"/>
      <c r="N306" s="48"/>
      <c r="O306" s="48"/>
      <c r="P306" s="48"/>
      <c r="Q306" s="48"/>
      <c r="R306" s="48"/>
      <c r="S306" s="48"/>
      <c r="T306" s="46">
        <v>60</v>
      </c>
      <c r="U306" s="46">
        <v>42</v>
      </c>
      <c r="V306" s="103">
        <f>(T306*U306)/1000</f>
        <v>2.52</v>
      </c>
      <c r="W306" s="110"/>
      <c r="X306" s="110"/>
      <c r="Y306" s="49"/>
      <c r="Z306" s="49"/>
      <c r="AA306" s="49"/>
      <c r="AB306" s="49"/>
      <c r="AC306" s="49"/>
      <c r="AD306" s="49"/>
      <c r="AE306" s="49"/>
      <c r="AF306" s="49"/>
      <c r="AG306" s="49"/>
      <c r="AH306" s="49"/>
      <c r="AI306" s="49"/>
      <c r="AJ306" s="49"/>
      <c r="AK306" s="49"/>
      <c r="AL306" s="49"/>
      <c r="AM306" s="49"/>
      <c r="AN306" s="49"/>
      <c r="AO306" s="49"/>
      <c r="AP306" s="49"/>
      <c r="AQ306" s="49"/>
      <c r="AR306" s="49"/>
      <c r="AS306" s="49"/>
    </row>
    <row r="307" spans="1:45" s="46" customFormat="1" x14ac:dyDescent="0.25">
      <c r="A307" s="47"/>
      <c r="B307" s="47" t="s">
        <v>99</v>
      </c>
      <c r="F307" s="48"/>
      <c r="G307" s="48"/>
      <c r="H307" s="48"/>
      <c r="I307" s="48"/>
      <c r="J307" s="48"/>
      <c r="K307" s="48"/>
      <c r="L307" s="48"/>
      <c r="M307" s="48"/>
      <c r="N307" s="48"/>
      <c r="O307" s="48"/>
      <c r="P307" s="48"/>
      <c r="Q307" s="48"/>
      <c r="R307" s="48"/>
      <c r="S307" s="48"/>
      <c r="T307" s="46">
        <v>1</v>
      </c>
      <c r="U307" s="46">
        <v>10.23</v>
      </c>
      <c r="V307" s="103">
        <f>(T307*U307)/1000</f>
        <v>1.0230000000000001E-2</v>
      </c>
      <c r="W307" s="110"/>
      <c r="X307" s="110"/>
      <c r="Y307" s="49"/>
      <c r="Z307" s="49"/>
      <c r="AA307" s="49"/>
      <c r="AB307" s="49"/>
      <c r="AC307" s="49"/>
      <c r="AD307" s="49"/>
      <c r="AE307" s="49"/>
      <c r="AF307" s="49"/>
      <c r="AG307" s="49"/>
      <c r="AH307" s="49"/>
      <c r="AI307" s="49"/>
      <c r="AJ307" s="49"/>
      <c r="AK307" s="49"/>
      <c r="AL307" s="49"/>
      <c r="AM307" s="49"/>
      <c r="AN307" s="49"/>
      <c r="AO307" s="49"/>
      <c r="AP307" s="49"/>
      <c r="AQ307" s="49"/>
      <c r="AR307" s="49"/>
      <c r="AS307" s="49"/>
    </row>
    <row r="308" spans="1:45" s="46" customFormat="1" x14ac:dyDescent="0.25">
      <c r="A308" s="47"/>
      <c r="B308" s="47" t="s">
        <v>102</v>
      </c>
      <c r="F308" s="48"/>
      <c r="G308" s="48"/>
      <c r="H308" s="48"/>
      <c r="I308" s="48"/>
      <c r="J308" s="48"/>
      <c r="K308" s="48"/>
      <c r="L308" s="48"/>
      <c r="M308" s="48"/>
      <c r="N308" s="48"/>
      <c r="O308" s="48"/>
      <c r="P308" s="48"/>
      <c r="Q308" s="48"/>
      <c r="R308" s="48"/>
      <c r="S308" s="48"/>
      <c r="T308" s="46">
        <v>4</v>
      </c>
      <c r="U308" s="46">
        <v>51</v>
      </c>
      <c r="V308" s="103">
        <f>(T308*U308)/1000</f>
        <v>0.20399999999999999</v>
      </c>
      <c r="W308" s="110"/>
      <c r="X308" s="110"/>
      <c r="Y308" s="49"/>
      <c r="Z308" s="49"/>
      <c r="AA308" s="49"/>
      <c r="AB308" s="49"/>
      <c r="AC308" s="49"/>
      <c r="AD308" s="49"/>
      <c r="AE308" s="49"/>
      <c r="AF308" s="49"/>
      <c r="AG308" s="49"/>
      <c r="AH308" s="49"/>
      <c r="AI308" s="49"/>
      <c r="AJ308" s="49"/>
      <c r="AK308" s="49"/>
      <c r="AL308" s="49"/>
      <c r="AM308" s="49"/>
      <c r="AN308" s="49"/>
      <c r="AO308" s="49"/>
      <c r="AP308" s="49"/>
      <c r="AQ308" s="49"/>
      <c r="AR308" s="49"/>
      <c r="AS308" s="49"/>
    </row>
    <row r="309" spans="1:45" s="51" customFormat="1" x14ac:dyDescent="0.25">
      <c r="A309" s="47"/>
      <c r="B309" s="47" t="s">
        <v>98</v>
      </c>
      <c r="C309" s="46"/>
      <c r="D309" s="46"/>
      <c r="E309" s="46"/>
      <c r="F309" s="48"/>
      <c r="G309" s="48"/>
      <c r="H309" s="48"/>
      <c r="I309" s="48"/>
      <c r="J309" s="48"/>
      <c r="K309" s="48"/>
      <c r="L309" s="48"/>
      <c r="M309" s="48"/>
      <c r="N309" s="48"/>
      <c r="O309" s="48"/>
      <c r="P309" s="48"/>
      <c r="Q309" s="48"/>
      <c r="R309" s="48"/>
      <c r="S309" s="48"/>
      <c r="T309" s="46">
        <v>5</v>
      </c>
      <c r="U309" s="46">
        <v>429</v>
      </c>
      <c r="V309" s="103">
        <f>(T309*U309)/1000</f>
        <v>2.145</v>
      </c>
      <c r="W309" s="109"/>
      <c r="X309" s="109"/>
      <c r="Y309" s="52"/>
      <c r="Z309" s="52"/>
      <c r="AA309" s="52"/>
      <c r="AB309" s="52"/>
      <c r="AC309" s="52"/>
      <c r="AD309" s="52"/>
      <c r="AE309" s="52"/>
      <c r="AF309" s="52"/>
      <c r="AG309" s="52"/>
      <c r="AH309" s="52"/>
      <c r="AI309" s="52"/>
      <c r="AJ309" s="52"/>
      <c r="AK309" s="52"/>
      <c r="AL309" s="52"/>
      <c r="AM309" s="52"/>
      <c r="AN309" s="52"/>
      <c r="AO309" s="52"/>
      <c r="AP309" s="52"/>
      <c r="AQ309" s="52"/>
      <c r="AR309" s="52"/>
      <c r="AS309" s="52"/>
    </row>
    <row r="310" spans="1:45" s="51" customFormat="1" x14ac:dyDescent="0.25">
      <c r="A310" s="50"/>
      <c r="B310" s="50" t="s">
        <v>100</v>
      </c>
      <c r="F310" s="37"/>
      <c r="G310" s="37"/>
      <c r="H310" s="37"/>
      <c r="I310" s="37"/>
      <c r="J310" s="37"/>
      <c r="K310" s="37"/>
      <c r="L310" s="37"/>
      <c r="M310" s="37"/>
      <c r="N310" s="37"/>
      <c r="O310" s="37"/>
      <c r="P310" s="37"/>
      <c r="Q310" s="37"/>
      <c r="R310" s="37"/>
      <c r="S310" s="37"/>
      <c r="V310" s="102">
        <f>SUM(V305:V309)</f>
        <v>6.6579300000000003</v>
      </c>
      <c r="W310" s="109"/>
      <c r="X310" s="109"/>
      <c r="Y310" s="52"/>
      <c r="Z310" s="52"/>
      <c r="AA310" s="52"/>
      <c r="AB310" s="52"/>
      <c r="AC310" s="52"/>
      <c r="AD310" s="52"/>
      <c r="AE310" s="52"/>
      <c r="AF310" s="52"/>
      <c r="AG310" s="52"/>
      <c r="AH310" s="52"/>
      <c r="AI310" s="52"/>
      <c r="AJ310" s="52"/>
      <c r="AK310" s="52"/>
      <c r="AL310" s="52"/>
      <c r="AM310" s="52"/>
      <c r="AN310" s="52"/>
      <c r="AO310" s="52"/>
      <c r="AP310" s="52"/>
      <c r="AQ310" s="52"/>
      <c r="AR310" s="52"/>
      <c r="AS310" s="52"/>
    </row>
    <row r="311" spans="1:45" ht="37.5" x14ac:dyDescent="0.3">
      <c r="A311" s="34" t="s">
        <v>90</v>
      </c>
      <c r="B311" s="3" t="s">
        <v>45</v>
      </c>
      <c r="C311" s="3"/>
      <c r="D311" s="3"/>
      <c r="E311" s="3"/>
      <c r="F311" s="101">
        <v>200</v>
      </c>
      <c r="G311" s="101"/>
      <c r="H311" s="101">
        <v>0.26</v>
      </c>
      <c r="I311" s="101">
        <v>0.05</v>
      </c>
      <c r="J311" s="101">
        <v>6.57</v>
      </c>
      <c r="K311" s="101">
        <v>25.1</v>
      </c>
      <c r="L311" s="101">
        <v>0</v>
      </c>
      <c r="M311" s="101">
        <v>0.26</v>
      </c>
      <c r="N311" s="101">
        <v>0</v>
      </c>
      <c r="O311" s="101">
        <v>0.5</v>
      </c>
      <c r="P311" s="101">
        <v>6.07</v>
      </c>
      <c r="Q311" s="101">
        <v>9.68</v>
      </c>
      <c r="R311" s="101">
        <v>4.6399999999999997</v>
      </c>
      <c r="S311" s="101">
        <v>0.88</v>
      </c>
      <c r="T311" s="36"/>
      <c r="U311" s="36"/>
      <c r="V311" s="36"/>
    </row>
    <row r="312" spans="1:45" x14ac:dyDescent="0.3">
      <c r="A312" s="5"/>
      <c r="B312" s="6" t="s">
        <v>114</v>
      </c>
      <c r="C312" s="6"/>
      <c r="D312" s="6"/>
      <c r="E312" s="6"/>
      <c r="F312" s="101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22">
        <v>1</v>
      </c>
      <c r="U312" s="22">
        <v>530</v>
      </c>
      <c r="V312" s="22">
        <f>(T312*U312)/1000</f>
        <v>0.53</v>
      </c>
    </row>
    <row r="313" spans="1:45" s="33" customFormat="1" x14ac:dyDescent="0.3">
      <c r="A313" s="5"/>
      <c r="B313" s="6" t="s">
        <v>97</v>
      </c>
      <c r="C313" s="6"/>
      <c r="D313" s="6"/>
      <c r="E313" s="6"/>
      <c r="F313" s="101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22">
        <v>8</v>
      </c>
      <c r="U313" s="22">
        <v>363</v>
      </c>
      <c r="V313" s="22">
        <f>(T313*U313)/1000</f>
        <v>2.9039999999999999</v>
      </c>
      <c r="W313" s="107"/>
      <c r="X313" s="107"/>
    </row>
    <row r="314" spans="1:45" s="33" customFormat="1" x14ac:dyDescent="0.3">
      <c r="A314" s="34"/>
      <c r="B314" s="3" t="s">
        <v>100</v>
      </c>
      <c r="C314" s="3"/>
      <c r="D314" s="3"/>
      <c r="E314" s="3"/>
      <c r="F314" s="101"/>
      <c r="G314" s="101"/>
      <c r="H314" s="101"/>
      <c r="I314" s="101"/>
      <c r="J314" s="101"/>
      <c r="K314" s="101"/>
      <c r="L314" s="101"/>
      <c r="M314" s="101"/>
      <c r="N314" s="101"/>
      <c r="O314" s="101"/>
      <c r="P314" s="101"/>
      <c r="Q314" s="101"/>
      <c r="R314" s="101"/>
      <c r="S314" s="101"/>
      <c r="T314" s="36"/>
      <c r="U314" s="36"/>
      <c r="V314" s="36">
        <f>SUM(V312:V313)</f>
        <v>3.4340000000000002</v>
      </c>
      <c r="W314" s="107"/>
      <c r="X314" s="107"/>
    </row>
    <row r="315" spans="1:45" s="51" customFormat="1" x14ac:dyDescent="0.25">
      <c r="A315" s="50"/>
      <c r="B315" s="50" t="s">
        <v>20</v>
      </c>
      <c r="F315" s="37">
        <v>40</v>
      </c>
      <c r="G315" s="37"/>
      <c r="H315" s="37">
        <v>3.48</v>
      </c>
      <c r="I315" s="37">
        <v>0.6</v>
      </c>
      <c r="J315" s="37">
        <v>16</v>
      </c>
      <c r="K315" s="37">
        <v>83.6</v>
      </c>
      <c r="L315" s="37">
        <v>0.1</v>
      </c>
      <c r="M315" s="37">
        <v>0</v>
      </c>
      <c r="N315" s="37">
        <v>0</v>
      </c>
      <c r="O315" s="37">
        <v>0.66</v>
      </c>
      <c r="P315" s="37">
        <v>13.2</v>
      </c>
      <c r="Q315" s="37">
        <v>93.6</v>
      </c>
      <c r="R315" s="37">
        <v>26.4</v>
      </c>
      <c r="S315" s="37">
        <v>1.76</v>
      </c>
      <c r="T315" s="46">
        <v>40</v>
      </c>
      <c r="U315" s="46">
        <v>62</v>
      </c>
      <c r="V315" s="102">
        <f>(T315*U315)/1000</f>
        <v>2.48</v>
      </c>
      <c r="W315" s="109"/>
      <c r="X315" s="109"/>
      <c r="Y315" s="52"/>
      <c r="Z315" s="52"/>
      <c r="AA315" s="52"/>
      <c r="AB315" s="52"/>
      <c r="AC315" s="52"/>
      <c r="AD315" s="52"/>
      <c r="AE315" s="52"/>
      <c r="AF315" s="52"/>
      <c r="AG315" s="52"/>
      <c r="AH315" s="52"/>
      <c r="AI315" s="52"/>
      <c r="AJ315" s="52"/>
      <c r="AK315" s="52"/>
      <c r="AL315" s="52"/>
      <c r="AM315" s="52"/>
      <c r="AN315" s="52"/>
      <c r="AO315" s="52"/>
      <c r="AP315" s="52"/>
      <c r="AQ315" s="52"/>
      <c r="AR315" s="52"/>
      <c r="AS315" s="52"/>
    </row>
    <row r="316" spans="1:45" s="46" customFormat="1" ht="24.75" customHeight="1" x14ac:dyDescent="0.25">
      <c r="A316" s="55"/>
      <c r="B316" s="55" t="s">
        <v>154</v>
      </c>
      <c r="C316" s="56"/>
      <c r="D316" s="56"/>
      <c r="E316" s="56"/>
      <c r="F316" s="12"/>
      <c r="G316" s="12"/>
      <c r="H316" s="12">
        <f t="shared" ref="H316:S316" si="39">H303+H304+H311+H315</f>
        <v>9.2100000000000009</v>
      </c>
      <c r="I316" s="12">
        <f t="shared" si="39"/>
        <v>6.1899999999999995</v>
      </c>
      <c r="J316" s="12">
        <f t="shared" si="39"/>
        <v>63.99</v>
      </c>
      <c r="K316" s="12">
        <f t="shared" si="39"/>
        <v>328.7</v>
      </c>
      <c r="L316" s="12">
        <f t="shared" si="39"/>
        <v>0.19</v>
      </c>
      <c r="M316" s="12">
        <f t="shared" si="39"/>
        <v>64.040000000000006</v>
      </c>
      <c r="N316" s="12">
        <f t="shared" si="39"/>
        <v>0.03</v>
      </c>
      <c r="O316" s="12">
        <f t="shared" si="39"/>
        <v>1.46</v>
      </c>
      <c r="P316" s="12">
        <f t="shared" si="39"/>
        <v>131.32</v>
      </c>
      <c r="Q316" s="12">
        <f t="shared" si="39"/>
        <v>232.69</v>
      </c>
      <c r="R316" s="12">
        <f t="shared" si="39"/>
        <v>69.5</v>
      </c>
      <c r="S316" s="12">
        <f t="shared" si="39"/>
        <v>3.34</v>
      </c>
      <c r="T316" s="56"/>
      <c r="U316" s="56"/>
      <c r="V316" s="95">
        <f>V303+V310+V314+V315</f>
        <v>31.771930000000001</v>
      </c>
      <c r="W316" s="110"/>
      <c r="X316" s="110"/>
      <c r="Y316" s="49"/>
      <c r="Z316" s="49"/>
      <c r="AA316" s="49"/>
      <c r="AB316" s="49"/>
      <c r="AC316" s="49"/>
      <c r="AD316" s="49"/>
      <c r="AE316" s="49"/>
      <c r="AF316" s="49"/>
      <c r="AG316" s="49"/>
      <c r="AH316" s="49"/>
      <c r="AI316" s="49"/>
      <c r="AJ316" s="49"/>
      <c r="AK316" s="49"/>
      <c r="AL316" s="49"/>
      <c r="AM316" s="49"/>
      <c r="AN316" s="49"/>
      <c r="AO316" s="49"/>
      <c r="AP316" s="49"/>
      <c r="AQ316" s="49"/>
      <c r="AR316" s="49"/>
      <c r="AS316" s="49"/>
    </row>
    <row r="317" spans="1:45" s="51" customFormat="1" x14ac:dyDescent="0.25">
      <c r="A317" s="47"/>
      <c r="B317" s="53" t="s">
        <v>152</v>
      </c>
      <c r="C317" s="46"/>
      <c r="D317" s="46"/>
      <c r="E317" s="46"/>
      <c r="F317" s="48"/>
      <c r="G317" s="48"/>
      <c r="H317" s="48"/>
      <c r="I317" s="48"/>
      <c r="J317" s="48"/>
      <c r="K317" s="48"/>
      <c r="L317" s="48"/>
      <c r="M317" s="48"/>
      <c r="N317" s="48"/>
      <c r="O317" s="48"/>
      <c r="P317" s="48"/>
      <c r="Q317" s="48"/>
      <c r="R317" s="48"/>
      <c r="S317" s="48"/>
      <c r="T317" s="46"/>
      <c r="U317" s="46"/>
      <c r="V317" s="103"/>
      <c r="W317" s="109"/>
      <c r="X317" s="109"/>
      <c r="Y317" s="52"/>
      <c r="Z317" s="52"/>
      <c r="AA317" s="52"/>
      <c r="AB317" s="52"/>
      <c r="AC317" s="52"/>
      <c r="AD317" s="52"/>
      <c r="AE317" s="52"/>
      <c r="AF317" s="52"/>
      <c r="AG317" s="52"/>
      <c r="AH317" s="52"/>
      <c r="AI317" s="52"/>
      <c r="AJ317" s="52"/>
      <c r="AK317" s="52"/>
      <c r="AL317" s="52"/>
      <c r="AM317" s="52"/>
      <c r="AN317" s="52"/>
      <c r="AO317" s="52"/>
      <c r="AP317" s="52"/>
      <c r="AQ317" s="52"/>
      <c r="AR317" s="52"/>
      <c r="AS317" s="52"/>
    </row>
    <row r="318" spans="1:45" ht="37.5" x14ac:dyDescent="0.3">
      <c r="A318" s="34" t="s">
        <v>78</v>
      </c>
      <c r="B318" s="3" t="s">
        <v>46</v>
      </c>
      <c r="C318" s="3"/>
      <c r="D318" s="3"/>
      <c r="E318" s="3"/>
      <c r="F318" s="101">
        <v>60</v>
      </c>
      <c r="G318" s="101"/>
      <c r="H318" s="101">
        <v>1.03</v>
      </c>
      <c r="I318" s="101">
        <v>3.08</v>
      </c>
      <c r="J318" s="101">
        <v>4.8899999999999997</v>
      </c>
      <c r="K318" s="101">
        <v>48.3</v>
      </c>
      <c r="L318" s="101">
        <v>0.02</v>
      </c>
      <c r="M318" s="101">
        <v>35.06</v>
      </c>
      <c r="N318" s="101">
        <v>0</v>
      </c>
      <c r="O318" s="101">
        <v>0.33</v>
      </c>
      <c r="P318" s="101">
        <v>23.81</v>
      </c>
      <c r="Q318" s="101">
        <v>17.03</v>
      </c>
      <c r="R318" s="101">
        <v>9.83</v>
      </c>
      <c r="S318" s="101">
        <v>0.52</v>
      </c>
      <c r="T318" s="36"/>
      <c r="U318" s="36"/>
      <c r="V318" s="36"/>
    </row>
    <row r="319" spans="1:45" x14ac:dyDescent="0.3">
      <c r="A319" s="5"/>
      <c r="B319" s="6" t="s">
        <v>104</v>
      </c>
      <c r="C319" s="6"/>
      <c r="D319" s="6"/>
      <c r="E319" s="6"/>
      <c r="F319" s="101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22">
        <v>9</v>
      </c>
      <c r="U319" s="22">
        <v>42</v>
      </c>
      <c r="V319" s="84">
        <f t="shared" ref="V319:V324" si="40">(T319*U319)/1000</f>
        <v>0.378</v>
      </c>
    </row>
    <row r="320" spans="1:45" x14ac:dyDescent="0.3">
      <c r="A320" s="5"/>
      <c r="B320" s="6" t="s">
        <v>105</v>
      </c>
      <c r="C320" s="6"/>
      <c r="D320" s="6"/>
      <c r="E320" s="6"/>
      <c r="F320" s="101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22">
        <v>3</v>
      </c>
      <c r="U320" s="22">
        <v>146</v>
      </c>
      <c r="V320" s="84">
        <f t="shared" si="40"/>
        <v>0.438</v>
      </c>
    </row>
    <row r="321" spans="1:45 16384:16384" x14ac:dyDescent="0.3">
      <c r="A321" s="5"/>
      <c r="B321" s="6" t="s">
        <v>102</v>
      </c>
      <c r="C321" s="6"/>
      <c r="D321" s="6"/>
      <c r="E321" s="6"/>
      <c r="F321" s="101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22">
        <v>1</v>
      </c>
      <c r="U321" s="22">
        <v>51</v>
      </c>
      <c r="V321" s="84">
        <f t="shared" si="40"/>
        <v>5.0999999999999997E-2</v>
      </c>
    </row>
    <row r="322" spans="1:45 16384:16384" x14ac:dyDescent="0.3">
      <c r="A322" s="5"/>
      <c r="B322" s="6" t="s">
        <v>103</v>
      </c>
      <c r="C322" s="6"/>
      <c r="D322" s="6"/>
      <c r="E322" s="6"/>
      <c r="F322" s="101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22">
        <v>48</v>
      </c>
      <c r="U322" s="22">
        <v>42</v>
      </c>
      <c r="V322" s="84">
        <f t="shared" si="40"/>
        <v>2.016</v>
      </c>
    </row>
    <row r="323" spans="1:45 16384:16384" x14ac:dyDescent="0.3">
      <c r="A323" s="5"/>
      <c r="B323" s="6" t="s">
        <v>119</v>
      </c>
      <c r="C323" s="6"/>
      <c r="D323" s="6"/>
      <c r="E323" s="6"/>
      <c r="F323" s="101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22">
        <v>12</v>
      </c>
      <c r="U323" s="22">
        <v>120</v>
      </c>
      <c r="V323" s="84">
        <f t="shared" si="40"/>
        <v>1.44</v>
      </c>
    </row>
    <row r="324" spans="1:45 16384:16384" s="33" customFormat="1" x14ac:dyDescent="0.3">
      <c r="A324" s="5"/>
      <c r="B324" s="6" t="s">
        <v>99</v>
      </c>
      <c r="C324" s="6"/>
      <c r="D324" s="6"/>
      <c r="E324" s="6"/>
      <c r="F324" s="101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22">
        <v>0.5</v>
      </c>
      <c r="U324" s="22">
        <v>10.23</v>
      </c>
      <c r="V324" s="84">
        <f t="shared" si="40"/>
        <v>5.1150000000000006E-3</v>
      </c>
      <c r="W324" s="107"/>
      <c r="X324" s="107"/>
    </row>
    <row r="325" spans="1:45 16384:16384" s="33" customFormat="1" x14ac:dyDescent="0.3">
      <c r="A325" s="34"/>
      <c r="B325" s="3" t="s">
        <v>100</v>
      </c>
      <c r="C325" s="3"/>
      <c r="D325" s="3"/>
      <c r="E325" s="3"/>
      <c r="F325" s="101"/>
      <c r="G325" s="101"/>
      <c r="H325" s="101"/>
      <c r="I325" s="101"/>
      <c r="J325" s="101"/>
      <c r="K325" s="101"/>
      <c r="L325" s="101"/>
      <c r="M325" s="101"/>
      <c r="N325" s="101"/>
      <c r="O325" s="101"/>
      <c r="P325" s="101"/>
      <c r="Q325" s="101"/>
      <c r="R325" s="101"/>
      <c r="S325" s="101"/>
      <c r="T325" s="36"/>
      <c r="U325" s="36"/>
      <c r="V325" s="85">
        <f>SUM(V319:V324)</f>
        <v>4.3281150000000004</v>
      </c>
      <c r="W325" s="107"/>
      <c r="X325" s="107"/>
    </row>
    <row r="326" spans="1:45 16384:16384" s="46" customFormat="1" ht="37.5" x14ac:dyDescent="0.25">
      <c r="A326" s="114" t="s">
        <v>135</v>
      </c>
      <c r="B326" s="114" t="s">
        <v>134</v>
      </c>
      <c r="C326" s="115"/>
      <c r="D326" s="115"/>
      <c r="E326" s="115"/>
      <c r="F326" s="116">
        <v>50</v>
      </c>
      <c r="G326" s="116"/>
      <c r="H326" s="116">
        <v>8.34</v>
      </c>
      <c r="I326" s="116">
        <v>7.19</v>
      </c>
      <c r="J326" s="116">
        <v>7.48</v>
      </c>
      <c r="K326" s="116">
        <v>128</v>
      </c>
      <c r="L326" s="116">
        <v>0.06</v>
      </c>
      <c r="M326" s="116">
        <v>0.42</v>
      </c>
      <c r="N326" s="116">
        <v>0.01</v>
      </c>
      <c r="O326" s="116">
        <v>0.47</v>
      </c>
      <c r="P326" s="116">
        <v>9.94</v>
      </c>
      <c r="Q326" s="116">
        <v>93.12</v>
      </c>
      <c r="R326" s="116">
        <v>17.260000000000002</v>
      </c>
      <c r="S326" s="116">
        <v>0.96</v>
      </c>
      <c r="T326" s="51"/>
      <c r="U326" s="51"/>
      <c r="V326" s="102"/>
      <c r="W326" s="110"/>
      <c r="X326" s="110"/>
      <c r="Y326" s="49"/>
      <c r="Z326" s="49"/>
      <c r="AA326" s="49"/>
      <c r="AB326" s="49"/>
      <c r="AC326" s="49"/>
      <c r="AD326" s="49"/>
      <c r="AE326" s="49"/>
      <c r="AF326" s="49"/>
      <c r="AG326" s="49"/>
      <c r="AH326" s="49"/>
      <c r="AI326" s="49"/>
      <c r="AJ326" s="49"/>
      <c r="AK326" s="49"/>
      <c r="AL326" s="49"/>
      <c r="AM326" s="49"/>
      <c r="AN326" s="49"/>
      <c r="AO326" s="49"/>
      <c r="AP326" s="49"/>
      <c r="AQ326" s="49"/>
      <c r="AR326" s="49"/>
      <c r="AS326" s="49"/>
    </row>
    <row r="327" spans="1:45 16384:16384" s="46" customFormat="1" x14ac:dyDescent="0.25">
      <c r="A327" s="47"/>
      <c r="B327" s="47" t="s">
        <v>108</v>
      </c>
      <c r="F327" s="48"/>
      <c r="G327" s="48"/>
      <c r="H327" s="48"/>
      <c r="I327" s="48"/>
      <c r="J327" s="48"/>
      <c r="K327" s="48"/>
      <c r="L327" s="48"/>
      <c r="M327" s="48"/>
      <c r="N327" s="48"/>
      <c r="O327" s="48"/>
      <c r="P327" s="48"/>
      <c r="Q327" s="48"/>
      <c r="R327" s="48"/>
      <c r="S327" s="48"/>
      <c r="T327" s="46">
        <v>37</v>
      </c>
      <c r="U327" s="46">
        <v>506</v>
      </c>
      <c r="V327" s="103">
        <f t="shared" ref="V327:V333" si="41">(T327*U327)/1000</f>
        <v>18.722000000000001</v>
      </c>
      <c r="W327" s="110"/>
      <c r="X327" s="110"/>
      <c r="Y327" s="49"/>
      <c r="Z327" s="49"/>
      <c r="AA327" s="49"/>
      <c r="AB327" s="49"/>
      <c r="AC327" s="49"/>
      <c r="AD327" s="49"/>
      <c r="AE327" s="49"/>
      <c r="AF327" s="49"/>
      <c r="AG327" s="49"/>
      <c r="AH327" s="49"/>
      <c r="AI327" s="49"/>
      <c r="AJ327" s="49"/>
      <c r="AK327" s="49"/>
      <c r="AL327" s="49"/>
      <c r="AM327" s="49"/>
      <c r="AN327" s="49"/>
      <c r="AO327" s="49"/>
      <c r="AP327" s="49"/>
      <c r="AQ327" s="49"/>
      <c r="AR327" s="49"/>
      <c r="AS327" s="49"/>
    </row>
    <row r="328" spans="1:45 16384:16384" s="46" customFormat="1" x14ac:dyDescent="0.25">
      <c r="A328" s="47"/>
      <c r="B328" s="47" t="s">
        <v>109</v>
      </c>
      <c r="F328" s="48"/>
      <c r="G328" s="48"/>
      <c r="H328" s="48"/>
      <c r="I328" s="48"/>
      <c r="J328" s="48"/>
      <c r="K328" s="48"/>
      <c r="L328" s="48"/>
      <c r="M328" s="48"/>
      <c r="N328" s="48"/>
      <c r="O328" s="48"/>
      <c r="P328" s="48"/>
      <c r="Q328" s="48"/>
      <c r="R328" s="48"/>
      <c r="S328" s="48"/>
      <c r="T328" s="46">
        <v>9</v>
      </c>
      <c r="U328" s="46">
        <v>62</v>
      </c>
      <c r="V328" s="103">
        <f t="shared" si="41"/>
        <v>0.55800000000000005</v>
      </c>
      <c r="W328" s="110"/>
      <c r="X328" s="110"/>
      <c r="Y328" s="49"/>
      <c r="Z328" s="49"/>
      <c r="AA328" s="49"/>
      <c r="AB328" s="49"/>
      <c r="AC328" s="49"/>
      <c r="AD328" s="49"/>
      <c r="AE328" s="49"/>
      <c r="AF328" s="49"/>
      <c r="AG328" s="49"/>
      <c r="AH328" s="49"/>
      <c r="AI328" s="49"/>
      <c r="AJ328" s="49"/>
      <c r="AK328" s="49"/>
      <c r="AL328" s="49"/>
      <c r="AM328" s="49"/>
      <c r="AN328" s="49"/>
      <c r="AO328" s="49"/>
      <c r="AP328" s="49"/>
      <c r="AQ328" s="49"/>
      <c r="AR328" s="49"/>
      <c r="AS328" s="49"/>
    </row>
    <row r="329" spans="1:45 16384:16384" s="46" customFormat="1" x14ac:dyDescent="0.25">
      <c r="A329" s="47"/>
      <c r="B329" s="47" t="s">
        <v>110</v>
      </c>
      <c r="F329" s="48"/>
      <c r="G329" s="48"/>
      <c r="H329" s="48"/>
      <c r="I329" s="48"/>
      <c r="J329" s="48"/>
      <c r="K329" s="48"/>
      <c r="L329" s="48"/>
      <c r="M329" s="48"/>
      <c r="N329" s="48"/>
      <c r="O329" s="48"/>
      <c r="P329" s="48"/>
      <c r="Q329" s="48"/>
      <c r="R329" s="48"/>
      <c r="S329" s="48"/>
      <c r="T329" s="46">
        <v>5</v>
      </c>
      <c r="U329" s="46">
        <v>31</v>
      </c>
      <c r="V329" s="103">
        <f t="shared" si="41"/>
        <v>0.155</v>
      </c>
      <c r="W329" s="110"/>
      <c r="X329" s="110"/>
      <c r="Y329" s="49"/>
      <c r="Z329" s="49"/>
      <c r="AA329" s="49"/>
      <c r="AB329" s="49"/>
      <c r="AC329" s="49"/>
      <c r="AD329" s="49"/>
      <c r="AE329" s="49"/>
      <c r="AF329" s="49"/>
      <c r="AG329" s="49"/>
      <c r="AH329" s="49"/>
      <c r="AI329" s="49"/>
      <c r="AJ329" s="49"/>
      <c r="AK329" s="49"/>
      <c r="AL329" s="49"/>
      <c r="AM329" s="49"/>
      <c r="AN329" s="49"/>
      <c r="AO329" s="49"/>
      <c r="AP329" s="49"/>
      <c r="AQ329" s="49"/>
      <c r="AR329" s="49"/>
      <c r="AS329" s="49"/>
    </row>
    <row r="330" spans="1:45 16384:16384" s="51" customFormat="1" x14ac:dyDescent="0.25">
      <c r="A330" s="47"/>
      <c r="B330" s="47" t="s">
        <v>105</v>
      </c>
      <c r="C330" s="46"/>
      <c r="D330" s="46"/>
      <c r="E330" s="46"/>
      <c r="F330" s="48"/>
      <c r="G330" s="48"/>
      <c r="H330" s="48"/>
      <c r="I330" s="48"/>
      <c r="J330" s="48"/>
      <c r="K330" s="48"/>
      <c r="L330" s="48"/>
      <c r="M330" s="48"/>
      <c r="N330" s="48"/>
      <c r="O330" s="48"/>
      <c r="P330" s="48"/>
      <c r="Q330" s="48"/>
      <c r="R330" s="48"/>
      <c r="S330" s="48"/>
      <c r="T330" s="46">
        <v>3</v>
      </c>
      <c r="U330" s="46">
        <v>146</v>
      </c>
      <c r="V330" s="103">
        <f t="shared" si="41"/>
        <v>0.438</v>
      </c>
      <c r="W330" s="109"/>
      <c r="X330" s="109"/>
      <c r="Y330" s="52"/>
      <c r="Z330" s="52"/>
      <c r="AA330" s="52"/>
      <c r="AB330" s="52"/>
      <c r="AC330" s="52"/>
      <c r="AD330" s="52"/>
      <c r="AE330" s="52"/>
      <c r="AF330" s="52"/>
      <c r="AG330" s="52"/>
      <c r="AH330" s="52"/>
      <c r="AI330" s="52"/>
      <c r="AJ330" s="52"/>
      <c r="AK330" s="52"/>
      <c r="AL330" s="52"/>
      <c r="AM330" s="52"/>
      <c r="AN330" s="52"/>
      <c r="AO330" s="52"/>
      <c r="AP330" s="52"/>
      <c r="AQ330" s="52"/>
      <c r="AR330" s="52"/>
      <c r="AS330" s="52"/>
    </row>
    <row r="331" spans="1:45 16384:16384" s="51" customFormat="1" x14ac:dyDescent="0.25">
      <c r="A331" s="47"/>
      <c r="B331" s="47" t="s">
        <v>107</v>
      </c>
      <c r="C331" s="46"/>
      <c r="D331" s="46"/>
      <c r="E331" s="46"/>
      <c r="F331" s="48"/>
      <c r="G331" s="48"/>
      <c r="H331" s="48"/>
      <c r="I331" s="48"/>
      <c r="J331" s="48"/>
      <c r="K331" s="48"/>
      <c r="L331" s="48"/>
      <c r="M331" s="48"/>
      <c r="N331" s="48"/>
      <c r="O331" s="48"/>
      <c r="P331" s="48"/>
      <c r="Q331" s="48"/>
      <c r="R331" s="48"/>
      <c r="S331" s="48"/>
      <c r="T331" s="46">
        <v>5</v>
      </c>
      <c r="U331" s="46">
        <v>42</v>
      </c>
      <c r="V331" s="103">
        <f t="shared" si="41"/>
        <v>0.21</v>
      </c>
      <c r="W331" s="109"/>
      <c r="X331" s="109"/>
      <c r="Y331" s="52"/>
      <c r="Z331" s="52"/>
      <c r="AA331" s="52"/>
      <c r="AB331" s="52"/>
      <c r="AC331" s="52"/>
      <c r="AD331" s="52"/>
      <c r="AE331" s="52"/>
      <c r="AF331" s="52"/>
      <c r="AG331" s="52"/>
      <c r="AH331" s="52"/>
      <c r="AI331" s="52"/>
      <c r="AJ331" s="52"/>
      <c r="AK331" s="52"/>
      <c r="AL331" s="52"/>
      <c r="AM331" s="52"/>
      <c r="AN331" s="52"/>
      <c r="AO331" s="52"/>
      <c r="AP331" s="52"/>
      <c r="AQ331" s="52"/>
      <c r="AR331" s="52"/>
      <c r="AS331" s="52"/>
    </row>
    <row r="332" spans="1:45 16384:16384" s="51" customFormat="1" x14ac:dyDescent="0.25">
      <c r="A332" s="47"/>
      <c r="B332" s="47" t="s">
        <v>116</v>
      </c>
      <c r="C332" s="46"/>
      <c r="D332" s="46"/>
      <c r="E332" s="46"/>
      <c r="F332" s="48"/>
      <c r="G332" s="48"/>
      <c r="H332" s="48"/>
      <c r="I332" s="48"/>
      <c r="J332" s="48"/>
      <c r="K332" s="48"/>
      <c r="L332" s="48"/>
      <c r="M332" s="48"/>
      <c r="N332" s="48"/>
      <c r="O332" s="48"/>
      <c r="P332" s="48"/>
      <c r="Q332" s="48"/>
      <c r="R332" s="48"/>
      <c r="S332" s="48"/>
      <c r="T332" s="46">
        <v>3</v>
      </c>
      <c r="U332" s="46">
        <v>165</v>
      </c>
      <c r="V332" s="103">
        <f t="shared" si="41"/>
        <v>0.495</v>
      </c>
      <c r="W332" s="109"/>
      <c r="X332" s="109"/>
      <c r="Y332" s="52"/>
      <c r="Z332" s="52"/>
      <c r="AA332" s="52"/>
      <c r="AB332" s="52"/>
      <c r="AC332" s="52"/>
      <c r="AD332" s="52"/>
      <c r="AE332" s="52"/>
      <c r="AF332" s="52"/>
      <c r="AG332" s="52"/>
      <c r="AH332" s="52"/>
      <c r="AI332" s="52"/>
      <c r="AJ332" s="52"/>
      <c r="AK332" s="52"/>
      <c r="AL332" s="52"/>
      <c r="AM332" s="52"/>
      <c r="AN332" s="52"/>
      <c r="AO332" s="52"/>
      <c r="AP332" s="52"/>
      <c r="AQ332" s="52"/>
      <c r="AR332" s="52"/>
      <c r="AS332" s="52"/>
    </row>
    <row r="333" spans="1:45 16384:16384" s="51" customFormat="1" x14ac:dyDescent="0.25">
      <c r="A333" s="47"/>
      <c r="B333" s="47" t="s">
        <v>99</v>
      </c>
      <c r="C333" s="46"/>
      <c r="D333" s="46"/>
      <c r="E333" s="46"/>
      <c r="F333" s="48"/>
      <c r="G333" s="48"/>
      <c r="H333" s="48"/>
      <c r="I333" s="48"/>
      <c r="J333" s="48"/>
      <c r="K333" s="48"/>
      <c r="L333" s="48"/>
      <c r="M333" s="48"/>
      <c r="N333" s="48"/>
      <c r="O333" s="48"/>
      <c r="P333" s="48"/>
      <c r="Q333" s="48"/>
      <c r="R333" s="48"/>
      <c r="S333" s="48"/>
      <c r="T333" s="46">
        <v>1</v>
      </c>
      <c r="U333" s="46">
        <v>10.23</v>
      </c>
      <c r="V333" s="103">
        <f t="shared" si="41"/>
        <v>1.0230000000000001E-2</v>
      </c>
      <c r="W333" s="109"/>
      <c r="X333" s="109"/>
      <c r="Y333" s="52"/>
      <c r="Z333" s="52"/>
      <c r="AA333" s="52"/>
      <c r="AB333" s="52"/>
      <c r="AC333" s="52"/>
      <c r="AD333" s="52"/>
      <c r="AE333" s="52"/>
      <c r="AF333" s="52"/>
      <c r="AG333" s="52"/>
      <c r="AH333" s="52"/>
      <c r="AI333" s="52"/>
      <c r="AJ333" s="52"/>
      <c r="AK333" s="52"/>
      <c r="AL333" s="52"/>
      <c r="AM333" s="52"/>
      <c r="AN333" s="52"/>
      <c r="AO333" s="52"/>
      <c r="AP333" s="52"/>
      <c r="AQ333" s="52"/>
      <c r="AR333" s="52"/>
      <c r="AS333" s="52"/>
    </row>
    <row r="334" spans="1:45 16384:16384" s="51" customFormat="1" x14ac:dyDescent="0.25">
      <c r="A334" s="50"/>
      <c r="B334" s="50" t="s">
        <v>100</v>
      </c>
      <c r="F334" s="37"/>
      <c r="G334" s="37"/>
      <c r="H334" s="37"/>
      <c r="I334" s="37"/>
      <c r="J334" s="37"/>
      <c r="K334" s="37"/>
      <c r="L334" s="37"/>
      <c r="M334" s="37"/>
      <c r="N334" s="37"/>
      <c r="O334" s="37"/>
      <c r="P334" s="37"/>
      <c r="Q334" s="37"/>
      <c r="R334" s="37"/>
      <c r="S334" s="37"/>
      <c r="V334" s="102">
        <f>SUM(V327:V333)</f>
        <v>20.588230000000003</v>
      </c>
      <c r="W334" s="109"/>
      <c r="X334" s="109"/>
      <c r="Y334" s="52"/>
      <c r="Z334" s="52"/>
      <c r="AA334" s="52"/>
      <c r="AB334" s="52"/>
      <c r="AC334" s="52"/>
      <c r="AD334" s="52"/>
      <c r="AE334" s="52"/>
      <c r="AF334" s="52"/>
      <c r="AG334" s="52"/>
      <c r="AH334" s="52"/>
      <c r="AI334" s="52"/>
      <c r="AJ334" s="52"/>
      <c r="AK334" s="52"/>
      <c r="AL334" s="52"/>
      <c r="AM334" s="52"/>
      <c r="AN334" s="52"/>
      <c r="AO334" s="52"/>
      <c r="AP334" s="52"/>
      <c r="AQ334" s="52"/>
      <c r="AR334" s="52"/>
      <c r="AS334" s="52"/>
      <c r="XFD334" s="51">
        <f>SUM(A334:XFC334)</f>
        <v>20.588230000000003</v>
      </c>
    </row>
    <row r="335" spans="1:45 16384:16384" s="46" customFormat="1" ht="37.5" x14ac:dyDescent="0.25">
      <c r="A335" s="50" t="s">
        <v>79</v>
      </c>
      <c r="B335" s="50" t="s">
        <v>48</v>
      </c>
      <c r="C335" s="51"/>
      <c r="D335" s="51"/>
      <c r="E335" s="51"/>
      <c r="F335" s="37" t="s">
        <v>0</v>
      </c>
      <c r="G335" s="37"/>
      <c r="H335" s="101">
        <v>4.49</v>
      </c>
      <c r="I335" s="101">
        <v>4.55</v>
      </c>
      <c r="J335" s="101">
        <v>25.1</v>
      </c>
      <c r="K335" s="101">
        <v>147</v>
      </c>
      <c r="L335" s="101">
        <v>0.16</v>
      </c>
      <c r="M335" s="101">
        <v>25.73</v>
      </c>
      <c r="N335" s="101">
        <v>0.03</v>
      </c>
      <c r="O335" s="101">
        <v>1.2</v>
      </c>
      <c r="P335" s="101">
        <v>50.37</v>
      </c>
      <c r="Q335" s="101">
        <v>102.75</v>
      </c>
      <c r="R335" s="101">
        <v>33.42</v>
      </c>
      <c r="S335" s="101">
        <v>1.17</v>
      </c>
      <c r="T335" s="51"/>
      <c r="U335" s="51"/>
      <c r="V335" s="102"/>
      <c r="W335" s="110"/>
      <c r="X335" s="110"/>
      <c r="Y335" s="49"/>
      <c r="Z335" s="49"/>
      <c r="AA335" s="49"/>
      <c r="AB335" s="49"/>
      <c r="AC335" s="49"/>
      <c r="AD335" s="49"/>
      <c r="AE335" s="49"/>
      <c r="AF335" s="49"/>
      <c r="AG335" s="49"/>
      <c r="AH335" s="49"/>
      <c r="AI335" s="49"/>
      <c r="AJ335" s="49"/>
      <c r="AK335" s="49"/>
      <c r="AL335" s="49"/>
      <c r="AM335" s="49"/>
      <c r="AN335" s="49"/>
      <c r="AO335" s="49"/>
      <c r="AP335" s="49"/>
      <c r="AQ335" s="49"/>
      <c r="AR335" s="49"/>
      <c r="AS335" s="49"/>
    </row>
    <row r="336" spans="1:45 16384:16384" s="46" customFormat="1" x14ac:dyDescent="0.25">
      <c r="A336" s="47"/>
      <c r="B336" s="47" t="s">
        <v>130</v>
      </c>
      <c r="F336" s="48"/>
      <c r="G336" s="48"/>
      <c r="H336" s="48"/>
      <c r="I336" s="48"/>
      <c r="J336" s="48"/>
      <c r="K336" s="48"/>
      <c r="L336" s="48"/>
      <c r="M336" s="48"/>
      <c r="N336" s="48"/>
      <c r="O336" s="48"/>
      <c r="P336" s="48"/>
      <c r="Q336" s="48"/>
      <c r="R336" s="48"/>
      <c r="S336" s="48"/>
      <c r="T336" s="46">
        <v>176</v>
      </c>
      <c r="U336" s="46">
        <v>22</v>
      </c>
      <c r="V336" s="103">
        <f>T336*U336/1000</f>
        <v>3.8719999999999999</v>
      </c>
      <c r="W336" s="110"/>
      <c r="X336" s="110"/>
      <c r="Y336" s="49"/>
      <c r="Z336" s="49"/>
      <c r="AA336" s="49"/>
      <c r="AB336" s="49"/>
      <c r="AC336" s="49"/>
      <c r="AD336" s="49"/>
      <c r="AE336" s="49"/>
      <c r="AF336" s="49"/>
      <c r="AG336" s="49"/>
      <c r="AH336" s="49"/>
      <c r="AI336" s="49"/>
      <c r="AJ336" s="49"/>
      <c r="AK336" s="49"/>
      <c r="AL336" s="49"/>
      <c r="AM336" s="49"/>
      <c r="AN336" s="49"/>
      <c r="AO336" s="49"/>
      <c r="AP336" s="49"/>
      <c r="AQ336" s="49"/>
      <c r="AR336" s="49"/>
      <c r="AS336" s="49"/>
    </row>
    <row r="337" spans="1:45" s="46" customFormat="1" x14ac:dyDescent="0.25">
      <c r="A337" s="47"/>
      <c r="B337" s="47" t="s">
        <v>96</v>
      </c>
      <c r="F337" s="48"/>
      <c r="G337" s="48"/>
      <c r="H337" s="48"/>
      <c r="I337" s="48"/>
      <c r="J337" s="48"/>
      <c r="K337" s="48"/>
      <c r="L337" s="48"/>
      <c r="M337" s="48"/>
      <c r="N337" s="48"/>
      <c r="O337" s="48"/>
      <c r="P337" s="48"/>
      <c r="Q337" s="48"/>
      <c r="R337" s="48"/>
      <c r="S337" s="48"/>
      <c r="T337" s="46">
        <v>30</v>
      </c>
      <c r="U337" s="46">
        <v>42</v>
      </c>
      <c r="V337" s="103">
        <f>T337*U337/1000</f>
        <v>1.26</v>
      </c>
      <c r="W337" s="110"/>
      <c r="X337" s="110"/>
      <c r="Y337" s="49"/>
      <c r="Z337" s="49"/>
      <c r="AA337" s="49"/>
      <c r="AB337" s="49"/>
      <c r="AC337" s="49"/>
      <c r="AD337" s="49"/>
      <c r="AE337" s="49"/>
      <c r="AF337" s="49"/>
      <c r="AG337" s="49"/>
      <c r="AH337" s="49"/>
      <c r="AI337" s="49"/>
      <c r="AJ337" s="49"/>
      <c r="AK337" s="49"/>
      <c r="AL337" s="49"/>
      <c r="AM337" s="49"/>
      <c r="AN337" s="49"/>
      <c r="AO337" s="49"/>
      <c r="AP337" s="49"/>
      <c r="AQ337" s="49"/>
      <c r="AR337" s="49"/>
      <c r="AS337" s="49"/>
    </row>
    <row r="338" spans="1:45" s="46" customFormat="1" x14ac:dyDescent="0.25">
      <c r="A338" s="47"/>
      <c r="B338" s="47" t="s">
        <v>98</v>
      </c>
      <c r="F338" s="48"/>
      <c r="G338" s="48"/>
      <c r="H338" s="48"/>
      <c r="I338" s="48"/>
      <c r="J338" s="48"/>
      <c r="K338" s="48"/>
      <c r="L338" s="48"/>
      <c r="M338" s="48"/>
      <c r="N338" s="48"/>
      <c r="O338" s="48"/>
      <c r="P338" s="48"/>
      <c r="Q338" s="48"/>
      <c r="R338" s="48"/>
      <c r="S338" s="48"/>
      <c r="T338" s="46">
        <v>5</v>
      </c>
      <c r="U338" s="46">
        <v>429</v>
      </c>
      <c r="V338" s="103">
        <f>T338*U338/1000</f>
        <v>2.145</v>
      </c>
      <c r="W338" s="110"/>
      <c r="X338" s="110"/>
      <c r="Y338" s="49"/>
      <c r="Z338" s="49"/>
      <c r="AA338" s="49"/>
      <c r="AB338" s="49"/>
      <c r="AC338" s="49"/>
      <c r="AD338" s="49"/>
      <c r="AE338" s="49"/>
      <c r="AF338" s="49"/>
      <c r="AG338" s="49"/>
      <c r="AH338" s="49"/>
      <c r="AI338" s="49"/>
      <c r="AJ338" s="49"/>
      <c r="AK338" s="49"/>
      <c r="AL338" s="49"/>
      <c r="AM338" s="49"/>
      <c r="AN338" s="49"/>
      <c r="AO338" s="49"/>
      <c r="AP338" s="49"/>
      <c r="AQ338" s="49"/>
      <c r="AR338" s="49"/>
      <c r="AS338" s="49"/>
    </row>
    <row r="339" spans="1:45" s="51" customFormat="1" x14ac:dyDescent="0.25">
      <c r="A339" s="47"/>
      <c r="B339" s="47" t="s">
        <v>99</v>
      </c>
      <c r="C339" s="46"/>
      <c r="D339" s="46"/>
      <c r="E339" s="46"/>
      <c r="F339" s="48"/>
      <c r="G339" s="48"/>
      <c r="H339" s="48"/>
      <c r="I339" s="48"/>
      <c r="J339" s="48"/>
      <c r="K339" s="48"/>
      <c r="L339" s="48"/>
      <c r="M339" s="48"/>
      <c r="N339" s="48"/>
      <c r="O339" s="48"/>
      <c r="P339" s="48"/>
      <c r="Q339" s="48"/>
      <c r="R339" s="48"/>
      <c r="S339" s="48"/>
      <c r="T339" s="46">
        <v>1</v>
      </c>
      <c r="U339" s="46">
        <v>10.23</v>
      </c>
      <c r="V339" s="103">
        <f>T339*U339/1000</f>
        <v>1.0230000000000001E-2</v>
      </c>
      <c r="W339" s="109"/>
      <c r="X339" s="109"/>
      <c r="Y339" s="52"/>
      <c r="Z339" s="52"/>
      <c r="AA339" s="52"/>
      <c r="AB339" s="52"/>
      <c r="AC339" s="52"/>
      <c r="AD339" s="52"/>
      <c r="AE339" s="52"/>
      <c r="AF339" s="52"/>
      <c r="AG339" s="52"/>
      <c r="AH339" s="52"/>
      <c r="AI339" s="52"/>
      <c r="AJ339" s="52"/>
      <c r="AK339" s="52"/>
      <c r="AL339" s="52"/>
      <c r="AM339" s="52"/>
      <c r="AN339" s="52"/>
      <c r="AO339" s="52"/>
      <c r="AP339" s="52"/>
      <c r="AQ339" s="52"/>
      <c r="AR339" s="52"/>
      <c r="AS339" s="52"/>
    </row>
    <row r="340" spans="1:45" s="51" customFormat="1" x14ac:dyDescent="0.25">
      <c r="A340" s="50"/>
      <c r="B340" s="50" t="s">
        <v>100</v>
      </c>
      <c r="F340" s="37"/>
      <c r="G340" s="37"/>
      <c r="H340" s="37"/>
      <c r="I340" s="37"/>
      <c r="J340" s="37"/>
      <c r="K340" s="37"/>
      <c r="L340" s="37"/>
      <c r="M340" s="37"/>
      <c r="N340" s="37"/>
      <c r="O340" s="37"/>
      <c r="P340" s="37"/>
      <c r="Q340" s="37"/>
      <c r="R340" s="37"/>
      <c r="S340" s="37"/>
      <c r="V340" s="102">
        <f>SUM(V336:V339)</f>
        <v>7.2872299999999992</v>
      </c>
      <c r="W340" s="109"/>
      <c r="X340" s="109"/>
      <c r="Y340" s="52"/>
      <c r="Z340" s="52"/>
      <c r="AA340" s="52"/>
      <c r="AB340" s="52"/>
      <c r="AC340" s="52"/>
      <c r="AD340" s="52"/>
      <c r="AE340" s="52"/>
      <c r="AF340" s="52"/>
      <c r="AG340" s="52"/>
      <c r="AH340" s="52"/>
      <c r="AI340" s="52"/>
      <c r="AJ340" s="52"/>
      <c r="AK340" s="52"/>
      <c r="AL340" s="52"/>
      <c r="AM340" s="52"/>
      <c r="AN340" s="52"/>
      <c r="AO340" s="52"/>
      <c r="AP340" s="52"/>
      <c r="AQ340" s="52"/>
      <c r="AR340" s="52"/>
      <c r="AS340" s="52"/>
    </row>
    <row r="341" spans="1:45" s="46" customFormat="1" ht="37.5" x14ac:dyDescent="0.25">
      <c r="A341" s="50" t="s">
        <v>71</v>
      </c>
      <c r="B341" s="50" t="s">
        <v>34</v>
      </c>
      <c r="C341" s="51"/>
      <c r="D341" s="51"/>
      <c r="E341" s="51"/>
      <c r="F341" s="37">
        <v>200</v>
      </c>
      <c r="G341" s="37"/>
      <c r="H341" s="101">
        <v>0.22</v>
      </c>
      <c r="I341" s="101">
        <v>0</v>
      </c>
      <c r="J341" s="101">
        <v>9.4700000000000006</v>
      </c>
      <c r="K341" s="101">
        <v>36.5</v>
      </c>
      <c r="L341" s="101">
        <v>0</v>
      </c>
      <c r="M341" s="101">
        <v>0.18</v>
      </c>
      <c r="N341" s="101">
        <v>0</v>
      </c>
      <c r="O341" s="101">
        <v>0.4</v>
      </c>
      <c r="P341" s="101">
        <v>9.8699999999999992</v>
      </c>
      <c r="Q341" s="101">
        <v>6.78</v>
      </c>
      <c r="R341" s="101">
        <v>2.64</v>
      </c>
      <c r="S341" s="101">
        <v>0.54</v>
      </c>
      <c r="T341" s="51"/>
      <c r="U341" s="51"/>
      <c r="V341" s="102"/>
      <c r="W341" s="110"/>
      <c r="X341" s="110"/>
      <c r="Y341" s="49"/>
      <c r="Z341" s="49"/>
      <c r="AA341" s="49"/>
      <c r="AB341" s="49"/>
      <c r="AC341" s="49"/>
      <c r="AD341" s="49"/>
      <c r="AE341" s="49"/>
      <c r="AF341" s="49"/>
      <c r="AG341" s="49"/>
      <c r="AH341" s="49"/>
      <c r="AI341" s="49"/>
      <c r="AJ341" s="49"/>
      <c r="AK341" s="49"/>
      <c r="AL341" s="49"/>
      <c r="AM341" s="49"/>
      <c r="AN341" s="49"/>
      <c r="AO341" s="49"/>
      <c r="AP341" s="49"/>
      <c r="AQ341" s="49"/>
      <c r="AR341" s="49"/>
      <c r="AS341" s="49"/>
    </row>
    <row r="342" spans="1:45" s="46" customFormat="1" x14ac:dyDescent="0.25">
      <c r="A342" s="47"/>
      <c r="B342" s="47" t="s">
        <v>112</v>
      </c>
      <c r="F342" s="48"/>
      <c r="G342" s="48"/>
      <c r="H342" s="48"/>
      <c r="I342" s="48"/>
      <c r="J342" s="48"/>
      <c r="K342" s="48"/>
      <c r="L342" s="48"/>
      <c r="M342" s="48"/>
      <c r="N342" s="48"/>
      <c r="O342" s="48"/>
      <c r="P342" s="48"/>
      <c r="Q342" s="48"/>
      <c r="R342" s="48"/>
      <c r="S342" s="48"/>
      <c r="T342" s="46">
        <v>10</v>
      </c>
      <c r="U342" s="46">
        <v>242</v>
      </c>
      <c r="V342" s="103">
        <f>T342*U342/1000</f>
        <v>2.42</v>
      </c>
      <c r="W342" s="110"/>
      <c r="X342" s="110"/>
      <c r="Y342" s="49"/>
      <c r="Z342" s="49"/>
      <c r="AA342" s="49"/>
      <c r="AB342" s="49"/>
      <c r="AC342" s="49"/>
      <c r="AD342" s="49"/>
      <c r="AE342" s="49"/>
      <c r="AF342" s="49"/>
      <c r="AG342" s="49"/>
      <c r="AH342" s="49"/>
      <c r="AI342" s="49"/>
      <c r="AJ342" s="49"/>
      <c r="AK342" s="49"/>
      <c r="AL342" s="49"/>
      <c r="AM342" s="49"/>
      <c r="AN342" s="49"/>
      <c r="AO342" s="49"/>
      <c r="AP342" s="49"/>
      <c r="AQ342" s="49"/>
      <c r="AR342" s="49"/>
      <c r="AS342" s="49"/>
    </row>
    <row r="343" spans="1:45" s="51" customFormat="1" x14ac:dyDescent="0.25">
      <c r="A343" s="47"/>
      <c r="B343" s="47" t="s">
        <v>102</v>
      </c>
      <c r="C343" s="46"/>
      <c r="D343" s="46"/>
      <c r="E343" s="46"/>
      <c r="F343" s="48"/>
      <c r="G343" s="48"/>
      <c r="H343" s="48"/>
      <c r="I343" s="48"/>
      <c r="J343" s="48"/>
      <c r="K343" s="48"/>
      <c r="L343" s="48"/>
      <c r="M343" s="48"/>
      <c r="N343" s="48"/>
      <c r="O343" s="48"/>
      <c r="P343" s="48"/>
      <c r="Q343" s="48"/>
      <c r="R343" s="48"/>
      <c r="S343" s="48"/>
      <c r="T343" s="46">
        <v>10</v>
      </c>
      <c r="U343" s="46">
        <v>51</v>
      </c>
      <c r="V343" s="103">
        <f>T343*U343/1000</f>
        <v>0.51</v>
      </c>
      <c r="W343" s="109"/>
      <c r="X343" s="109"/>
      <c r="Y343" s="52"/>
      <c r="Z343" s="52"/>
      <c r="AA343" s="52"/>
      <c r="AB343" s="52"/>
      <c r="AC343" s="52"/>
      <c r="AD343" s="52"/>
      <c r="AE343" s="52"/>
      <c r="AF343" s="52"/>
      <c r="AG343" s="52"/>
      <c r="AH343" s="52"/>
      <c r="AI343" s="52"/>
      <c r="AJ343" s="52"/>
      <c r="AK343" s="52"/>
      <c r="AL343" s="52"/>
      <c r="AM343" s="52"/>
      <c r="AN343" s="52"/>
      <c r="AO343" s="52"/>
      <c r="AP343" s="52"/>
      <c r="AQ343" s="52"/>
      <c r="AR343" s="52"/>
      <c r="AS343" s="52"/>
    </row>
    <row r="344" spans="1:45" s="51" customFormat="1" x14ac:dyDescent="0.25">
      <c r="A344" s="50"/>
      <c r="B344" s="50" t="s">
        <v>100</v>
      </c>
      <c r="F344" s="37"/>
      <c r="G344" s="37"/>
      <c r="H344" s="37"/>
      <c r="I344" s="37"/>
      <c r="J344" s="37"/>
      <c r="K344" s="37"/>
      <c r="L344" s="37"/>
      <c r="M344" s="37"/>
      <c r="N344" s="37"/>
      <c r="O344" s="37"/>
      <c r="P344" s="37"/>
      <c r="Q344" s="37"/>
      <c r="R344" s="37"/>
      <c r="S344" s="37"/>
      <c r="V344" s="102">
        <f>SUM(V342:V343)</f>
        <v>2.9299999999999997</v>
      </c>
      <c r="W344" s="109"/>
      <c r="X344" s="109"/>
      <c r="Y344" s="52"/>
      <c r="Z344" s="52"/>
      <c r="AA344" s="52"/>
      <c r="AB344" s="52"/>
      <c r="AC344" s="52"/>
      <c r="AD344" s="52"/>
      <c r="AE344" s="52"/>
      <c r="AF344" s="52"/>
      <c r="AG344" s="52"/>
      <c r="AH344" s="52"/>
      <c r="AI344" s="52"/>
      <c r="AJ344" s="52"/>
      <c r="AK344" s="52"/>
      <c r="AL344" s="52"/>
      <c r="AM344" s="52"/>
      <c r="AN344" s="52"/>
      <c r="AO344" s="52"/>
      <c r="AP344" s="52"/>
      <c r="AQ344" s="52"/>
      <c r="AR344" s="52"/>
      <c r="AS344" s="52"/>
    </row>
    <row r="345" spans="1:45" s="33" customFormat="1" x14ac:dyDescent="0.3">
      <c r="A345" s="34"/>
      <c r="B345" s="3" t="s">
        <v>21</v>
      </c>
      <c r="C345" s="3"/>
      <c r="D345" s="3"/>
      <c r="E345" s="3"/>
      <c r="F345" s="101">
        <v>40</v>
      </c>
      <c r="G345" s="101"/>
      <c r="H345" s="101">
        <v>2.64</v>
      </c>
      <c r="I345" s="101">
        <v>0.48</v>
      </c>
      <c r="J345" s="101">
        <v>14.12</v>
      </c>
      <c r="K345" s="101">
        <v>72.400000000000006</v>
      </c>
      <c r="L345" s="101">
        <v>0.08</v>
      </c>
      <c r="M345" s="101">
        <v>0</v>
      </c>
      <c r="N345" s="101">
        <v>0</v>
      </c>
      <c r="O345" s="101">
        <v>0.4</v>
      </c>
      <c r="P345" s="101">
        <v>14</v>
      </c>
      <c r="Q345" s="101">
        <v>63.2</v>
      </c>
      <c r="R345" s="101">
        <v>18.8</v>
      </c>
      <c r="S345" s="101">
        <v>1.56</v>
      </c>
      <c r="T345" s="22">
        <v>40</v>
      </c>
      <c r="U345" s="22">
        <v>62</v>
      </c>
      <c r="V345" s="85">
        <f>(T345*U345)/1000</f>
        <v>2.48</v>
      </c>
      <c r="W345" s="107"/>
      <c r="X345" s="107"/>
    </row>
    <row r="346" spans="1:45" s="67" customFormat="1" ht="37.5" x14ac:dyDescent="0.25">
      <c r="A346" s="55"/>
      <c r="B346" s="55" t="s">
        <v>153</v>
      </c>
      <c r="C346" s="56"/>
      <c r="D346" s="56"/>
      <c r="E346" s="56"/>
      <c r="F346" s="12"/>
      <c r="G346" s="12"/>
      <c r="H346" s="12">
        <f>H318+H326+H335+H341+H345</f>
        <v>16.72</v>
      </c>
      <c r="I346" s="12">
        <f t="shared" ref="I346:S346" si="42">I318+I326+I335+I341+I345</f>
        <v>15.3</v>
      </c>
      <c r="J346" s="12">
        <f t="shared" si="42"/>
        <v>61.059999999999995</v>
      </c>
      <c r="K346" s="12">
        <f t="shared" si="42"/>
        <v>432.20000000000005</v>
      </c>
      <c r="L346" s="12">
        <f t="shared" si="42"/>
        <v>0.32</v>
      </c>
      <c r="M346" s="12">
        <f t="shared" si="42"/>
        <v>61.390000000000008</v>
      </c>
      <c r="N346" s="12">
        <f t="shared" si="42"/>
        <v>0.04</v>
      </c>
      <c r="O346" s="12">
        <f t="shared" si="42"/>
        <v>2.8</v>
      </c>
      <c r="P346" s="12">
        <f t="shared" si="42"/>
        <v>107.99000000000001</v>
      </c>
      <c r="Q346" s="12">
        <f t="shared" si="42"/>
        <v>282.88</v>
      </c>
      <c r="R346" s="12">
        <f t="shared" si="42"/>
        <v>81.95</v>
      </c>
      <c r="S346" s="12">
        <f t="shared" si="42"/>
        <v>4.75</v>
      </c>
      <c r="T346" s="56"/>
      <c r="U346" s="56"/>
      <c r="V346" s="95">
        <f>V325+V334+V340+V344+V345</f>
        <v>37.613574999999997</v>
      </c>
      <c r="W346" s="109"/>
      <c r="X346" s="109"/>
      <c r="Y346" s="68"/>
      <c r="Z346" s="68"/>
      <c r="AA346" s="68"/>
      <c r="AB346" s="68"/>
      <c r="AC346" s="68"/>
      <c r="AD346" s="68"/>
      <c r="AE346" s="68"/>
      <c r="AF346" s="68"/>
      <c r="AG346" s="68"/>
      <c r="AH346" s="68"/>
      <c r="AI346" s="68"/>
      <c r="AJ346" s="68"/>
      <c r="AK346" s="68"/>
      <c r="AL346" s="68"/>
      <c r="AM346" s="68"/>
      <c r="AN346" s="68"/>
      <c r="AO346" s="68"/>
      <c r="AP346" s="68"/>
      <c r="AQ346" s="68"/>
      <c r="AR346" s="68"/>
      <c r="AS346" s="68"/>
    </row>
    <row r="347" spans="1:45" s="46" customFormat="1" x14ac:dyDescent="0.25">
      <c r="A347" s="66"/>
      <c r="B347" s="66" t="s">
        <v>60</v>
      </c>
      <c r="C347" s="67"/>
      <c r="D347" s="67"/>
      <c r="E347" s="67"/>
      <c r="F347" s="18"/>
      <c r="G347" s="18"/>
      <c r="H347" s="18">
        <f t="shared" ref="H347:S347" si="43">H316+H346</f>
        <v>25.93</v>
      </c>
      <c r="I347" s="18">
        <f t="shared" si="43"/>
        <v>21.490000000000002</v>
      </c>
      <c r="J347" s="18">
        <f t="shared" si="43"/>
        <v>125.05</v>
      </c>
      <c r="K347" s="18">
        <f t="shared" si="43"/>
        <v>760.90000000000009</v>
      </c>
      <c r="L347" s="18">
        <f t="shared" si="43"/>
        <v>0.51</v>
      </c>
      <c r="M347" s="18">
        <f t="shared" si="43"/>
        <v>125.43</v>
      </c>
      <c r="N347" s="18">
        <f t="shared" si="43"/>
        <v>7.0000000000000007E-2</v>
      </c>
      <c r="O347" s="18">
        <f t="shared" si="43"/>
        <v>4.26</v>
      </c>
      <c r="P347" s="18">
        <f t="shared" si="43"/>
        <v>239.31</v>
      </c>
      <c r="Q347" s="18">
        <f t="shared" si="43"/>
        <v>515.56999999999994</v>
      </c>
      <c r="R347" s="18">
        <f t="shared" si="43"/>
        <v>151.44999999999999</v>
      </c>
      <c r="S347" s="18">
        <f t="shared" si="43"/>
        <v>8.09</v>
      </c>
      <c r="T347" s="67"/>
      <c r="U347" s="67"/>
      <c r="V347" s="104">
        <f>V316+V346</f>
        <v>69.385504999999995</v>
      </c>
      <c r="W347" s="110"/>
      <c r="X347" s="110"/>
      <c r="Y347" s="49"/>
      <c r="Z347" s="49"/>
      <c r="AA347" s="49"/>
      <c r="AB347" s="49"/>
      <c r="AC347" s="49"/>
      <c r="AD347" s="49"/>
      <c r="AE347" s="49"/>
      <c r="AF347" s="49"/>
      <c r="AG347" s="49"/>
      <c r="AH347" s="49"/>
      <c r="AI347" s="49"/>
      <c r="AJ347" s="49"/>
      <c r="AK347" s="49"/>
      <c r="AL347" s="49"/>
      <c r="AM347" s="49"/>
      <c r="AN347" s="49"/>
      <c r="AO347" s="49"/>
      <c r="AP347" s="49"/>
      <c r="AQ347" s="49"/>
      <c r="AR347" s="49"/>
      <c r="AS347" s="49"/>
    </row>
    <row r="348" spans="1:45" s="46" customFormat="1" x14ac:dyDescent="0.25">
      <c r="A348" s="47"/>
      <c r="B348" s="53" t="s">
        <v>35</v>
      </c>
      <c r="F348" s="48"/>
      <c r="G348" s="48"/>
      <c r="H348" s="48"/>
      <c r="I348" s="48"/>
      <c r="J348" s="48"/>
      <c r="K348" s="48"/>
      <c r="L348" s="48"/>
      <c r="M348" s="48"/>
      <c r="N348" s="48"/>
      <c r="O348" s="48"/>
      <c r="P348" s="48"/>
      <c r="Q348" s="48"/>
      <c r="R348" s="48"/>
      <c r="S348" s="48"/>
      <c r="V348" s="103"/>
      <c r="W348" s="110"/>
      <c r="X348" s="110"/>
      <c r="Y348" s="49"/>
      <c r="Z348" s="49"/>
      <c r="AA348" s="49"/>
      <c r="AB348" s="49"/>
      <c r="AC348" s="49"/>
      <c r="AD348" s="49"/>
      <c r="AE348" s="49"/>
      <c r="AF348" s="49"/>
      <c r="AG348" s="49"/>
      <c r="AH348" s="49"/>
      <c r="AI348" s="49"/>
      <c r="AJ348" s="49"/>
      <c r="AK348" s="49"/>
      <c r="AL348" s="49"/>
      <c r="AM348" s="49"/>
      <c r="AN348" s="49"/>
      <c r="AO348" s="49"/>
      <c r="AP348" s="49"/>
      <c r="AQ348" s="49"/>
      <c r="AR348" s="49"/>
      <c r="AS348" s="49"/>
    </row>
    <row r="349" spans="1:45" s="51" customFormat="1" x14ac:dyDescent="0.25">
      <c r="A349" s="47"/>
      <c r="B349" s="53" t="s">
        <v>23</v>
      </c>
      <c r="C349" s="46"/>
      <c r="D349" s="46"/>
      <c r="E349" s="46"/>
      <c r="F349" s="48"/>
      <c r="G349" s="48"/>
      <c r="H349" s="48"/>
      <c r="I349" s="48"/>
      <c r="J349" s="48"/>
      <c r="K349" s="48"/>
      <c r="L349" s="48"/>
      <c r="M349" s="48"/>
      <c r="N349" s="48"/>
      <c r="O349" s="48"/>
      <c r="P349" s="48"/>
      <c r="Q349" s="48"/>
      <c r="R349" s="48"/>
      <c r="S349" s="48"/>
      <c r="T349" s="46"/>
      <c r="U349" s="46"/>
      <c r="V349" s="103"/>
      <c r="W349" s="109"/>
      <c r="X349" s="109"/>
      <c r="Y349" s="52"/>
      <c r="Z349" s="52"/>
      <c r="AA349" s="52"/>
      <c r="AB349" s="52"/>
      <c r="AC349" s="52"/>
      <c r="AD349" s="52"/>
      <c r="AE349" s="52"/>
      <c r="AF349" s="52"/>
      <c r="AG349" s="52"/>
      <c r="AH349" s="52"/>
      <c r="AI349" s="52"/>
      <c r="AJ349" s="52"/>
      <c r="AK349" s="52"/>
      <c r="AL349" s="52"/>
      <c r="AM349" s="52"/>
      <c r="AN349" s="52"/>
      <c r="AO349" s="52"/>
      <c r="AP349" s="52"/>
      <c r="AQ349" s="52"/>
      <c r="AR349" s="52"/>
      <c r="AS349" s="52"/>
    </row>
    <row r="350" spans="1:45" s="46" customFormat="1" ht="37.5" x14ac:dyDescent="0.25">
      <c r="A350" s="50" t="s">
        <v>73</v>
      </c>
      <c r="B350" s="50" t="s">
        <v>54</v>
      </c>
      <c r="C350" s="51"/>
      <c r="D350" s="51"/>
      <c r="E350" s="51"/>
      <c r="F350" s="37" t="s">
        <v>0</v>
      </c>
      <c r="G350" s="37"/>
      <c r="H350" s="37">
        <v>6.07</v>
      </c>
      <c r="I350" s="37">
        <v>5.48</v>
      </c>
      <c r="J350" s="37">
        <v>31.36</v>
      </c>
      <c r="K350" s="37">
        <v>186</v>
      </c>
      <c r="L350" s="37">
        <v>0.13</v>
      </c>
      <c r="M350" s="37">
        <v>0.78</v>
      </c>
      <c r="N350" s="37">
        <v>0.03</v>
      </c>
      <c r="O350" s="37">
        <v>0.21</v>
      </c>
      <c r="P350" s="37">
        <v>73.739999999999995</v>
      </c>
      <c r="Q350" s="37">
        <v>151.85</v>
      </c>
      <c r="R350" s="37">
        <v>8.48</v>
      </c>
      <c r="S350" s="37">
        <v>1.67</v>
      </c>
      <c r="T350" s="51"/>
      <c r="U350" s="51"/>
      <c r="V350" s="102"/>
      <c r="W350" s="110"/>
      <c r="X350" s="110"/>
      <c r="Y350" s="49"/>
      <c r="Z350" s="49"/>
      <c r="AA350" s="49"/>
      <c r="AB350" s="49"/>
      <c r="AC350" s="49"/>
      <c r="AD350" s="49"/>
      <c r="AE350" s="49"/>
      <c r="AF350" s="49"/>
      <c r="AG350" s="49"/>
      <c r="AH350" s="49"/>
      <c r="AI350" s="49"/>
      <c r="AJ350" s="49"/>
      <c r="AK350" s="49"/>
      <c r="AL350" s="49"/>
      <c r="AM350" s="49"/>
      <c r="AN350" s="49"/>
      <c r="AO350" s="49"/>
      <c r="AP350" s="49"/>
      <c r="AQ350" s="49"/>
      <c r="AR350" s="49"/>
      <c r="AS350" s="49"/>
    </row>
    <row r="351" spans="1:45" s="46" customFormat="1" x14ac:dyDescent="0.25">
      <c r="A351" s="47"/>
      <c r="B351" s="47" t="s">
        <v>136</v>
      </c>
      <c r="F351" s="48"/>
      <c r="G351" s="48"/>
      <c r="H351" s="48"/>
      <c r="I351" s="48"/>
      <c r="J351" s="48"/>
      <c r="K351" s="48"/>
      <c r="L351" s="48"/>
      <c r="M351" s="48"/>
      <c r="N351" s="48"/>
      <c r="O351" s="48"/>
      <c r="P351" s="48"/>
      <c r="Q351" s="48"/>
      <c r="R351" s="48"/>
      <c r="S351" s="48"/>
      <c r="T351" s="46">
        <v>37</v>
      </c>
      <c r="U351" s="46">
        <v>26</v>
      </c>
      <c r="V351" s="103">
        <f>(T351*U351)/1000</f>
        <v>0.96199999999999997</v>
      </c>
      <c r="W351" s="110"/>
      <c r="X351" s="110"/>
      <c r="Y351" s="49"/>
      <c r="Z351" s="49"/>
      <c r="AA351" s="49"/>
      <c r="AB351" s="49"/>
      <c r="AC351" s="49"/>
      <c r="AD351" s="49"/>
      <c r="AE351" s="49"/>
      <c r="AF351" s="49"/>
      <c r="AG351" s="49"/>
      <c r="AH351" s="49"/>
      <c r="AI351" s="49"/>
      <c r="AJ351" s="49"/>
      <c r="AK351" s="49"/>
      <c r="AL351" s="49"/>
      <c r="AM351" s="49"/>
      <c r="AN351" s="49"/>
      <c r="AO351" s="49"/>
      <c r="AP351" s="49"/>
      <c r="AQ351" s="49"/>
      <c r="AR351" s="49"/>
      <c r="AS351" s="49"/>
    </row>
    <row r="352" spans="1:45" s="46" customFormat="1" x14ac:dyDescent="0.25">
      <c r="A352" s="47"/>
      <c r="B352" s="47" t="s">
        <v>96</v>
      </c>
      <c r="F352" s="48"/>
      <c r="G352" s="48"/>
      <c r="H352" s="48"/>
      <c r="I352" s="48"/>
      <c r="J352" s="48"/>
      <c r="K352" s="48"/>
      <c r="L352" s="48"/>
      <c r="M352" s="48"/>
      <c r="N352" s="48"/>
      <c r="O352" s="48"/>
      <c r="P352" s="48"/>
      <c r="Q352" s="48"/>
      <c r="R352" s="48"/>
      <c r="S352" s="48"/>
      <c r="T352" s="46">
        <v>60</v>
      </c>
      <c r="U352" s="46">
        <v>42</v>
      </c>
      <c r="V352" s="103">
        <f>(T352*U352)/1000</f>
        <v>2.52</v>
      </c>
      <c r="W352" s="110"/>
      <c r="X352" s="110"/>
      <c r="Y352" s="49"/>
      <c r="Z352" s="49"/>
      <c r="AA352" s="49"/>
      <c r="AB352" s="49"/>
      <c r="AC352" s="49"/>
      <c r="AD352" s="49"/>
      <c r="AE352" s="49"/>
      <c r="AF352" s="49"/>
      <c r="AG352" s="49"/>
      <c r="AH352" s="49"/>
      <c r="AI352" s="49"/>
      <c r="AJ352" s="49"/>
      <c r="AK352" s="49"/>
      <c r="AL352" s="49"/>
      <c r="AM352" s="49"/>
      <c r="AN352" s="49"/>
      <c r="AO352" s="49"/>
      <c r="AP352" s="49"/>
      <c r="AQ352" s="49"/>
      <c r="AR352" s="49"/>
      <c r="AS352" s="49"/>
    </row>
    <row r="353" spans="1:45" s="46" customFormat="1" x14ac:dyDescent="0.25">
      <c r="A353" s="47"/>
      <c r="B353" s="47" t="s">
        <v>98</v>
      </c>
      <c r="F353" s="48"/>
      <c r="G353" s="48"/>
      <c r="H353" s="48"/>
      <c r="I353" s="48"/>
      <c r="J353" s="48"/>
      <c r="K353" s="48"/>
      <c r="L353" s="48"/>
      <c r="M353" s="48"/>
      <c r="N353" s="48"/>
      <c r="O353" s="48"/>
      <c r="P353" s="48"/>
      <c r="Q353" s="48"/>
      <c r="R353" s="48"/>
      <c r="S353" s="48"/>
      <c r="T353" s="46">
        <v>5</v>
      </c>
      <c r="U353" s="46">
        <v>429</v>
      </c>
      <c r="V353" s="103">
        <f>(T353*U353)/1000</f>
        <v>2.145</v>
      </c>
      <c r="W353" s="110"/>
      <c r="X353" s="110"/>
      <c r="Y353" s="49"/>
      <c r="Z353" s="49"/>
      <c r="AA353" s="49"/>
      <c r="AB353" s="49"/>
      <c r="AC353" s="49"/>
      <c r="AD353" s="49"/>
      <c r="AE353" s="49"/>
      <c r="AF353" s="49"/>
      <c r="AG353" s="49"/>
      <c r="AH353" s="49"/>
      <c r="AI353" s="49"/>
      <c r="AJ353" s="49"/>
      <c r="AK353" s="49"/>
      <c r="AL353" s="49"/>
      <c r="AM353" s="49"/>
      <c r="AN353" s="49"/>
      <c r="AO353" s="49"/>
      <c r="AP353" s="49"/>
      <c r="AQ353" s="49"/>
      <c r="AR353" s="49"/>
      <c r="AS353" s="49"/>
    </row>
    <row r="354" spans="1:45" s="46" customFormat="1" x14ac:dyDescent="0.25">
      <c r="A354" s="47"/>
      <c r="B354" s="47" t="s">
        <v>102</v>
      </c>
      <c r="F354" s="48"/>
      <c r="G354" s="48"/>
      <c r="H354" s="48"/>
      <c r="I354" s="48"/>
      <c r="J354" s="48"/>
      <c r="K354" s="48"/>
      <c r="L354" s="48"/>
      <c r="M354" s="48"/>
      <c r="N354" s="48"/>
      <c r="O354" s="48"/>
      <c r="P354" s="48"/>
      <c r="Q354" s="48"/>
      <c r="R354" s="48"/>
      <c r="S354" s="48"/>
      <c r="T354" s="46">
        <v>4</v>
      </c>
      <c r="U354" s="46">
        <v>51</v>
      </c>
      <c r="V354" s="103">
        <f>(T354*U354)/1000</f>
        <v>0.20399999999999999</v>
      </c>
      <c r="W354" s="110"/>
      <c r="X354" s="110"/>
      <c r="Y354" s="49"/>
      <c r="Z354" s="49"/>
      <c r="AA354" s="49"/>
      <c r="AB354" s="49"/>
      <c r="AC354" s="49"/>
      <c r="AD354" s="49"/>
      <c r="AE354" s="49"/>
      <c r="AF354" s="49"/>
      <c r="AG354" s="49"/>
      <c r="AH354" s="49"/>
      <c r="AI354" s="49"/>
      <c r="AJ354" s="49"/>
      <c r="AK354" s="49"/>
      <c r="AL354" s="49"/>
      <c r="AM354" s="49"/>
      <c r="AN354" s="49"/>
      <c r="AO354" s="49"/>
      <c r="AP354" s="49"/>
      <c r="AQ354" s="49"/>
      <c r="AR354" s="49"/>
      <c r="AS354" s="49"/>
    </row>
    <row r="355" spans="1:45" s="51" customFormat="1" x14ac:dyDescent="0.25">
      <c r="A355" s="47"/>
      <c r="B355" s="47" t="s">
        <v>99</v>
      </c>
      <c r="C355" s="46"/>
      <c r="D355" s="46"/>
      <c r="E355" s="46"/>
      <c r="F355" s="48"/>
      <c r="G355" s="48"/>
      <c r="H355" s="48"/>
      <c r="I355" s="48"/>
      <c r="J355" s="48"/>
      <c r="K355" s="48"/>
      <c r="L355" s="48"/>
      <c r="M355" s="48"/>
      <c r="N355" s="48"/>
      <c r="O355" s="48"/>
      <c r="P355" s="48"/>
      <c r="Q355" s="48"/>
      <c r="R355" s="48"/>
      <c r="S355" s="48"/>
      <c r="T355" s="46">
        <v>1</v>
      </c>
      <c r="U355" s="46">
        <v>10.23</v>
      </c>
      <c r="V355" s="103">
        <f>(T355*U355)/1000</f>
        <v>1.0230000000000001E-2</v>
      </c>
      <c r="W355" s="109"/>
      <c r="X355" s="109"/>
      <c r="Y355" s="52"/>
      <c r="Z355" s="52"/>
      <c r="AA355" s="52"/>
      <c r="AB355" s="52"/>
      <c r="AC355" s="52"/>
      <c r="AD355" s="52"/>
      <c r="AE355" s="52"/>
      <c r="AF355" s="52"/>
      <c r="AG355" s="52"/>
      <c r="AH355" s="52"/>
      <c r="AI355" s="52"/>
      <c r="AJ355" s="52"/>
      <c r="AK355" s="52"/>
      <c r="AL355" s="52"/>
      <c r="AM355" s="52"/>
      <c r="AN355" s="52"/>
      <c r="AO355" s="52"/>
      <c r="AP355" s="52"/>
      <c r="AQ355" s="52"/>
      <c r="AR355" s="52"/>
      <c r="AS355" s="52"/>
    </row>
    <row r="356" spans="1:45" s="51" customFormat="1" x14ac:dyDescent="0.25">
      <c r="A356" s="50"/>
      <c r="B356" s="50" t="s">
        <v>100</v>
      </c>
      <c r="F356" s="37"/>
      <c r="G356" s="37"/>
      <c r="H356" s="37"/>
      <c r="I356" s="37"/>
      <c r="J356" s="37"/>
      <c r="K356" s="37"/>
      <c r="L356" s="37"/>
      <c r="M356" s="37"/>
      <c r="N356" s="37"/>
      <c r="O356" s="37"/>
      <c r="P356" s="37"/>
      <c r="Q356" s="37"/>
      <c r="R356" s="37"/>
      <c r="S356" s="37"/>
      <c r="V356" s="102">
        <f>SUM(V351:V355)</f>
        <v>5.8412300000000004</v>
      </c>
      <c r="W356" s="109"/>
      <c r="X356" s="109"/>
      <c r="Y356" s="52"/>
      <c r="Z356" s="52"/>
      <c r="AA356" s="52"/>
      <c r="AB356" s="52"/>
      <c r="AC356" s="52"/>
      <c r="AD356" s="52"/>
      <c r="AE356" s="52"/>
      <c r="AF356" s="52"/>
      <c r="AG356" s="52"/>
      <c r="AH356" s="52"/>
      <c r="AI356" s="52"/>
      <c r="AJ356" s="52"/>
      <c r="AK356" s="52"/>
      <c r="AL356" s="52"/>
      <c r="AM356" s="52"/>
      <c r="AN356" s="52"/>
      <c r="AO356" s="52"/>
      <c r="AP356" s="52"/>
      <c r="AQ356" s="52"/>
      <c r="AR356" s="52"/>
      <c r="AS356" s="52"/>
    </row>
    <row r="357" spans="1:45" s="46" customFormat="1" ht="37.5" x14ac:dyDescent="0.25">
      <c r="A357" s="50" t="s">
        <v>90</v>
      </c>
      <c r="B357" s="50" t="s">
        <v>45</v>
      </c>
      <c r="C357" s="51"/>
      <c r="D357" s="51"/>
      <c r="E357" s="51"/>
      <c r="F357" s="37">
        <v>200</v>
      </c>
      <c r="G357" s="37"/>
      <c r="H357" s="101">
        <v>0.26</v>
      </c>
      <c r="I357" s="101">
        <v>0.05</v>
      </c>
      <c r="J357" s="101">
        <v>6.57</v>
      </c>
      <c r="K357" s="101">
        <v>25.1</v>
      </c>
      <c r="L357" s="101">
        <v>0</v>
      </c>
      <c r="M357" s="101">
        <v>0.26</v>
      </c>
      <c r="N357" s="101">
        <v>0</v>
      </c>
      <c r="O357" s="101">
        <v>0.5</v>
      </c>
      <c r="P357" s="101">
        <v>6.07</v>
      </c>
      <c r="Q357" s="101">
        <v>9.68</v>
      </c>
      <c r="R357" s="101">
        <v>4.6399999999999997</v>
      </c>
      <c r="S357" s="101">
        <v>0.88</v>
      </c>
      <c r="T357" s="51"/>
      <c r="U357" s="51"/>
      <c r="V357" s="102"/>
      <c r="W357" s="110"/>
      <c r="X357" s="110"/>
      <c r="Y357" s="49"/>
      <c r="Z357" s="49"/>
      <c r="AA357" s="49"/>
      <c r="AB357" s="49"/>
      <c r="AC357" s="49"/>
      <c r="AD357" s="49"/>
      <c r="AE357" s="49"/>
      <c r="AF357" s="49"/>
      <c r="AG357" s="49"/>
      <c r="AH357" s="49"/>
      <c r="AI357" s="49"/>
      <c r="AJ357" s="49"/>
      <c r="AK357" s="49"/>
      <c r="AL357" s="49"/>
      <c r="AM357" s="49"/>
      <c r="AN357" s="49"/>
      <c r="AO357" s="49"/>
      <c r="AP357" s="49"/>
      <c r="AQ357" s="49"/>
      <c r="AR357" s="49"/>
      <c r="AS357" s="49"/>
    </row>
    <row r="358" spans="1:45" s="46" customFormat="1" x14ac:dyDescent="0.25">
      <c r="A358" s="47"/>
      <c r="B358" s="47" t="s">
        <v>114</v>
      </c>
      <c r="F358" s="48"/>
      <c r="G358" s="48"/>
      <c r="H358" s="48"/>
      <c r="I358" s="48"/>
      <c r="J358" s="48"/>
      <c r="K358" s="48"/>
      <c r="L358" s="48"/>
      <c r="M358" s="48"/>
      <c r="N358" s="48"/>
      <c r="O358" s="48"/>
      <c r="P358" s="48"/>
      <c r="Q358" s="48"/>
      <c r="R358" s="48"/>
      <c r="S358" s="48"/>
      <c r="T358" s="46">
        <v>1</v>
      </c>
      <c r="U358" s="46">
        <v>530</v>
      </c>
      <c r="V358" s="103">
        <f>T358*U358/1000</f>
        <v>0.53</v>
      </c>
      <c r="W358" s="110"/>
      <c r="X358" s="110"/>
      <c r="Y358" s="49"/>
      <c r="Z358" s="49"/>
      <c r="AA358" s="49"/>
      <c r="AB358" s="49"/>
      <c r="AC358" s="49"/>
      <c r="AD358" s="49"/>
      <c r="AE358" s="49"/>
      <c r="AF358" s="49"/>
      <c r="AG358" s="49"/>
      <c r="AH358" s="49"/>
      <c r="AI358" s="49"/>
      <c r="AJ358" s="49"/>
      <c r="AK358" s="49"/>
      <c r="AL358" s="49"/>
      <c r="AM358" s="49"/>
      <c r="AN358" s="49"/>
      <c r="AO358" s="49"/>
      <c r="AP358" s="49"/>
      <c r="AQ358" s="49"/>
      <c r="AR358" s="49"/>
      <c r="AS358" s="49"/>
    </row>
    <row r="359" spans="1:45" s="51" customFormat="1" x14ac:dyDescent="0.25">
      <c r="A359" s="47"/>
      <c r="B359" s="47" t="s">
        <v>97</v>
      </c>
      <c r="C359" s="46"/>
      <c r="D359" s="46"/>
      <c r="E359" s="46"/>
      <c r="F359" s="48"/>
      <c r="G359" s="48"/>
      <c r="H359" s="48"/>
      <c r="I359" s="48"/>
      <c r="J359" s="48"/>
      <c r="K359" s="48"/>
      <c r="L359" s="48"/>
      <c r="M359" s="48"/>
      <c r="N359" s="48"/>
      <c r="O359" s="48"/>
      <c r="P359" s="48"/>
      <c r="Q359" s="48"/>
      <c r="R359" s="48"/>
      <c r="S359" s="48"/>
      <c r="T359" s="46">
        <v>8</v>
      </c>
      <c r="U359" s="46">
        <v>363</v>
      </c>
      <c r="V359" s="103">
        <f>T359*U359/1000</f>
        <v>2.9039999999999999</v>
      </c>
      <c r="W359" s="109"/>
      <c r="X359" s="109"/>
      <c r="Y359" s="52"/>
      <c r="Z359" s="52"/>
      <c r="AA359" s="52"/>
      <c r="AB359" s="52"/>
      <c r="AC359" s="52"/>
      <c r="AD359" s="52"/>
      <c r="AE359" s="52"/>
      <c r="AF359" s="52"/>
      <c r="AG359" s="52"/>
      <c r="AH359" s="52"/>
      <c r="AI359" s="52"/>
      <c r="AJ359" s="52"/>
      <c r="AK359" s="52"/>
      <c r="AL359" s="52"/>
      <c r="AM359" s="52"/>
      <c r="AN359" s="52"/>
      <c r="AO359" s="52"/>
      <c r="AP359" s="52"/>
      <c r="AQ359" s="52"/>
      <c r="AR359" s="52"/>
      <c r="AS359" s="52"/>
    </row>
    <row r="360" spans="1:45" s="51" customFormat="1" x14ac:dyDescent="0.25">
      <c r="A360" s="50"/>
      <c r="B360" s="50" t="s">
        <v>100</v>
      </c>
      <c r="F360" s="37"/>
      <c r="G360" s="37"/>
      <c r="H360" s="37"/>
      <c r="I360" s="37"/>
      <c r="J360" s="37"/>
      <c r="K360" s="37"/>
      <c r="L360" s="37"/>
      <c r="M360" s="37"/>
      <c r="N360" s="37"/>
      <c r="O360" s="37"/>
      <c r="P360" s="37"/>
      <c r="Q360" s="37"/>
      <c r="R360" s="37"/>
      <c r="S360" s="37"/>
      <c r="V360" s="102">
        <f>SUM(V358:V359)</f>
        <v>3.4340000000000002</v>
      </c>
      <c r="W360" s="109"/>
      <c r="X360" s="109"/>
      <c r="Y360" s="52"/>
      <c r="Z360" s="52"/>
      <c r="AA360" s="52"/>
      <c r="AB360" s="52"/>
      <c r="AC360" s="52"/>
      <c r="AD360" s="52"/>
      <c r="AE360" s="52"/>
      <c r="AF360" s="52"/>
      <c r="AG360" s="52"/>
      <c r="AH360" s="52"/>
      <c r="AI360" s="52"/>
      <c r="AJ360" s="52"/>
      <c r="AK360" s="52"/>
      <c r="AL360" s="52"/>
      <c r="AM360" s="52"/>
      <c r="AN360" s="52"/>
      <c r="AO360" s="52"/>
      <c r="AP360" s="52"/>
      <c r="AQ360" s="52"/>
      <c r="AR360" s="52"/>
      <c r="AS360" s="52"/>
    </row>
    <row r="361" spans="1:45" s="51" customFormat="1" x14ac:dyDescent="0.25">
      <c r="A361" s="50"/>
      <c r="B361" s="50" t="s">
        <v>55</v>
      </c>
      <c r="F361" s="37">
        <v>35</v>
      </c>
      <c r="G361" s="37"/>
      <c r="H361" s="37">
        <v>3.44</v>
      </c>
      <c r="I361" s="37">
        <v>0.72</v>
      </c>
      <c r="J361" s="37">
        <v>31.12</v>
      </c>
      <c r="K361" s="37">
        <v>235.7</v>
      </c>
      <c r="L361" s="37">
        <v>0.05</v>
      </c>
      <c r="M361" s="37">
        <v>0.31</v>
      </c>
      <c r="N361" s="37">
        <v>3.76</v>
      </c>
      <c r="O361" s="37">
        <v>0.48</v>
      </c>
      <c r="P361" s="37">
        <v>47.27</v>
      </c>
      <c r="Q361" s="37">
        <v>31.92</v>
      </c>
      <c r="R361" s="37">
        <v>5.77</v>
      </c>
      <c r="S361" s="37">
        <v>0.47</v>
      </c>
      <c r="T361" s="46">
        <v>35</v>
      </c>
      <c r="U361" s="46">
        <v>330</v>
      </c>
      <c r="V361" s="102">
        <f>(T361*U361)/1000</f>
        <v>11.55</v>
      </c>
      <c r="W361" s="109"/>
      <c r="X361" s="109"/>
      <c r="Y361" s="52"/>
      <c r="Z361" s="52"/>
      <c r="AA361" s="52"/>
      <c r="AB361" s="52"/>
      <c r="AC361" s="52"/>
      <c r="AD361" s="52"/>
      <c r="AE361" s="52"/>
      <c r="AF361" s="52"/>
      <c r="AG361" s="52"/>
      <c r="AH361" s="52"/>
      <c r="AI361" s="52"/>
      <c r="AJ361" s="52"/>
      <c r="AK361" s="52"/>
      <c r="AL361" s="52"/>
      <c r="AM361" s="52"/>
      <c r="AN361" s="52"/>
      <c r="AO361" s="52"/>
      <c r="AP361" s="52"/>
      <c r="AQ361" s="52"/>
      <c r="AR361" s="52"/>
      <c r="AS361" s="52"/>
    </row>
    <row r="362" spans="1:45" s="56" customFormat="1" x14ac:dyDescent="0.25">
      <c r="A362" s="50"/>
      <c r="B362" s="50" t="s">
        <v>20</v>
      </c>
      <c r="C362" s="51"/>
      <c r="D362" s="51"/>
      <c r="E362" s="51"/>
      <c r="F362" s="37">
        <v>40</v>
      </c>
      <c r="G362" s="37"/>
      <c r="H362" s="37">
        <v>3.48</v>
      </c>
      <c r="I362" s="37">
        <v>0.6</v>
      </c>
      <c r="J362" s="37">
        <v>16</v>
      </c>
      <c r="K362" s="37">
        <v>83.6</v>
      </c>
      <c r="L362" s="37">
        <v>0.1</v>
      </c>
      <c r="M362" s="37">
        <v>0</v>
      </c>
      <c r="N362" s="37">
        <v>0</v>
      </c>
      <c r="O362" s="37">
        <v>0.66</v>
      </c>
      <c r="P362" s="37">
        <v>13.2</v>
      </c>
      <c r="Q362" s="37">
        <v>93.6</v>
      </c>
      <c r="R362" s="37">
        <v>26.4</v>
      </c>
      <c r="S362" s="37">
        <v>1.76</v>
      </c>
      <c r="T362" s="46">
        <v>40</v>
      </c>
      <c r="U362" s="46">
        <v>62</v>
      </c>
      <c r="V362" s="102">
        <f>(T362*U362)/1000</f>
        <v>2.48</v>
      </c>
      <c r="W362" s="109"/>
      <c r="X362" s="109"/>
      <c r="Y362" s="64"/>
      <c r="Z362" s="64"/>
      <c r="AA362" s="64"/>
      <c r="AB362" s="64"/>
      <c r="AC362" s="64"/>
      <c r="AD362" s="64"/>
      <c r="AE362" s="64"/>
      <c r="AF362" s="64"/>
      <c r="AG362" s="64"/>
      <c r="AH362" s="64"/>
      <c r="AI362" s="64"/>
      <c r="AJ362" s="64"/>
      <c r="AK362" s="64"/>
      <c r="AL362" s="64"/>
      <c r="AM362" s="64"/>
      <c r="AN362" s="64"/>
      <c r="AO362" s="64"/>
      <c r="AP362" s="64"/>
      <c r="AQ362" s="64"/>
      <c r="AR362" s="64"/>
      <c r="AS362" s="64"/>
    </row>
    <row r="363" spans="1:45" s="46" customFormat="1" x14ac:dyDescent="0.25">
      <c r="A363" s="55"/>
      <c r="B363" s="55" t="s">
        <v>154</v>
      </c>
      <c r="C363" s="56"/>
      <c r="D363" s="56"/>
      <c r="E363" s="56"/>
      <c r="F363" s="12"/>
      <c r="G363" s="12"/>
      <c r="H363" s="12">
        <f>H350+H357+H361+H362</f>
        <v>13.25</v>
      </c>
      <c r="I363" s="12">
        <f t="shared" ref="I363:S363" si="44">I350+I357+I361+I362</f>
        <v>6.85</v>
      </c>
      <c r="J363" s="12">
        <f t="shared" si="44"/>
        <v>85.05</v>
      </c>
      <c r="K363" s="12">
        <f t="shared" si="44"/>
        <v>530.4</v>
      </c>
      <c r="L363" s="12">
        <f t="shared" si="44"/>
        <v>0.28000000000000003</v>
      </c>
      <c r="M363" s="12">
        <f t="shared" si="44"/>
        <v>1.35</v>
      </c>
      <c r="N363" s="12">
        <f t="shared" si="44"/>
        <v>3.7899999999999996</v>
      </c>
      <c r="O363" s="12">
        <f t="shared" si="44"/>
        <v>1.85</v>
      </c>
      <c r="P363" s="12">
        <f t="shared" si="44"/>
        <v>140.28</v>
      </c>
      <c r="Q363" s="12">
        <f t="shared" si="44"/>
        <v>287.04999999999995</v>
      </c>
      <c r="R363" s="12">
        <f t="shared" si="44"/>
        <v>45.29</v>
      </c>
      <c r="S363" s="12">
        <f t="shared" si="44"/>
        <v>4.7799999999999994</v>
      </c>
      <c r="T363" s="56"/>
      <c r="U363" s="56"/>
      <c r="V363" s="95">
        <f>V356+V360+V361+V362</f>
        <v>23.305230000000002</v>
      </c>
      <c r="W363" s="110"/>
      <c r="X363" s="110"/>
      <c r="Y363" s="49"/>
      <c r="Z363" s="49"/>
      <c r="AA363" s="49"/>
      <c r="AB363" s="49"/>
      <c r="AC363" s="49"/>
      <c r="AD363" s="49"/>
      <c r="AE363" s="49"/>
      <c r="AF363" s="49"/>
      <c r="AG363" s="49"/>
      <c r="AH363" s="49"/>
      <c r="AI363" s="49"/>
      <c r="AJ363" s="49"/>
      <c r="AK363" s="49"/>
      <c r="AL363" s="49"/>
      <c r="AM363" s="49"/>
      <c r="AN363" s="49"/>
      <c r="AO363" s="49"/>
      <c r="AP363" s="49"/>
      <c r="AQ363" s="49"/>
      <c r="AR363" s="49"/>
      <c r="AS363" s="49"/>
    </row>
    <row r="364" spans="1:45" s="51" customFormat="1" x14ac:dyDescent="0.25">
      <c r="A364" s="47"/>
      <c r="B364" s="53" t="s">
        <v>152</v>
      </c>
      <c r="C364" s="46"/>
      <c r="D364" s="46"/>
      <c r="E364" s="46"/>
      <c r="F364" s="48"/>
      <c r="G364" s="48"/>
      <c r="H364" s="48"/>
      <c r="I364" s="48"/>
      <c r="J364" s="48"/>
      <c r="K364" s="48"/>
      <c r="L364" s="48"/>
      <c r="M364" s="48"/>
      <c r="N364" s="48"/>
      <c r="O364" s="48"/>
      <c r="P364" s="48"/>
      <c r="Q364" s="48"/>
      <c r="R364" s="48"/>
      <c r="S364" s="48"/>
      <c r="T364" s="46"/>
      <c r="U364" s="46"/>
      <c r="V364" s="103"/>
      <c r="W364" s="109"/>
      <c r="X364" s="109"/>
      <c r="Y364" s="52"/>
      <c r="Z364" s="52"/>
      <c r="AA364" s="52"/>
      <c r="AB364" s="52"/>
      <c r="AC364" s="52"/>
      <c r="AD364" s="52"/>
      <c r="AE364" s="52"/>
      <c r="AF364" s="52"/>
      <c r="AG364" s="52"/>
      <c r="AH364" s="52"/>
      <c r="AI364" s="52"/>
      <c r="AJ364" s="52"/>
      <c r="AK364" s="52"/>
      <c r="AL364" s="52"/>
      <c r="AM364" s="52"/>
      <c r="AN364" s="52"/>
      <c r="AO364" s="52"/>
      <c r="AP364" s="52"/>
      <c r="AQ364" s="52"/>
      <c r="AR364" s="52"/>
      <c r="AS364" s="52"/>
    </row>
    <row r="365" spans="1:45" s="46" customFormat="1" ht="37.5" x14ac:dyDescent="0.25">
      <c r="A365" s="50" t="s">
        <v>69</v>
      </c>
      <c r="B365" s="50" t="s">
        <v>24</v>
      </c>
      <c r="C365" s="51"/>
      <c r="D365" s="51"/>
      <c r="E365" s="51"/>
      <c r="F365" s="37">
        <v>60</v>
      </c>
      <c r="G365" s="37"/>
      <c r="H365" s="101">
        <v>1.1399999999999999</v>
      </c>
      <c r="I365" s="101">
        <v>3.05</v>
      </c>
      <c r="J365" s="101">
        <v>4.1100000000000003</v>
      </c>
      <c r="K365" s="101">
        <v>45.2</v>
      </c>
      <c r="L365" s="101">
        <v>0.02</v>
      </c>
      <c r="M365" s="101">
        <v>21.16</v>
      </c>
      <c r="N365" s="101">
        <v>0</v>
      </c>
      <c r="O365" s="119">
        <v>1.3919999999999999</v>
      </c>
      <c r="P365" s="101">
        <v>25.15</v>
      </c>
      <c r="Q365" s="101">
        <v>17.46</v>
      </c>
      <c r="R365" s="101">
        <v>9.5500000000000007</v>
      </c>
      <c r="S365" s="101">
        <v>0.32</v>
      </c>
      <c r="T365" s="51"/>
      <c r="U365" s="51"/>
      <c r="V365" s="102"/>
      <c r="W365" s="110"/>
      <c r="X365" s="110"/>
      <c r="Y365" s="49"/>
      <c r="Z365" s="49"/>
      <c r="AA365" s="49"/>
      <c r="AB365" s="49"/>
      <c r="AC365" s="49"/>
      <c r="AD365" s="49"/>
      <c r="AE365" s="49"/>
      <c r="AF365" s="49"/>
      <c r="AG365" s="49"/>
      <c r="AH365" s="49"/>
      <c r="AI365" s="49"/>
      <c r="AJ365" s="49"/>
      <c r="AK365" s="49"/>
      <c r="AL365" s="49"/>
      <c r="AM365" s="49"/>
      <c r="AN365" s="49"/>
      <c r="AO365" s="49"/>
      <c r="AP365" s="49"/>
      <c r="AQ365" s="49"/>
      <c r="AR365" s="49"/>
      <c r="AS365" s="49"/>
    </row>
    <row r="366" spans="1:45" s="46" customFormat="1" x14ac:dyDescent="0.25">
      <c r="A366" s="47"/>
      <c r="B366" s="47" t="s">
        <v>103</v>
      </c>
      <c r="F366" s="48"/>
      <c r="G366" s="48"/>
      <c r="H366" s="48"/>
      <c r="I366" s="48"/>
      <c r="J366" s="48"/>
      <c r="K366" s="48"/>
      <c r="L366" s="48"/>
      <c r="M366" s="48"/>
      <c r="N366" s="48"/>
      <c r="O366" s="48"/>
      <c r="P366" s="48"/>
      <c r="Q366" s="48"/>
      <c r="R366" s="48"/>
      <c r="S366" s="48"/>
      <c r="T366" s="46">
        <v>58</v>
      </c>
      <c r="U366" s="46">
        <v>42</v>
      </c>
      <c r="V366" s="103">
        <f>T366*U366/1000</f>
        <v>2.4359999999999999</v>
      </c>
      <c r="W366" s="110"/>
      <c r="X366" s="110"/>
      <c r="Y366" s="49"/>
      <c r="Z366" s="49"/>
      <c r="AA366" s="49"/>
      <c r="AB366" s="49"/>
      <c r="AC366" s="49"/>
      <c r="AD366" s="49"/>
      <c r="AE366" s="49"/>
      <c r="AF366" s="49"/>
      <c r="AG366" s="49"/>
      <c r="AH366" s="49"/>
      <c r="AI366" s="49"/>
      <c r="AJ366" s="49"/>
      <c r="AK366" s="49"/>
      <c r="AL366" s="49"/>
      <c r="AM366" s="49"/>
      <c r="AN366" s="49"/>
      <c r="AO366" s="49"/>
      <c r="AP366" s="49"/>
      <c r="AQ366" s="49"/>
      <c r="AR366" s="49"/>
      <c r="AS366" s="49"/>
    </row>
    <row r="367" spans="1:45" s="46" customFormat="1" x14ac:dyDescent="0.25">
      <c r="A367" s="47"/>
      <c r="B367" s="47" t="s">
        <v>99</v>
      </c>
      <c r="F367" s="48"/>
      <c r="G367" s="48"/>
      <c r="H367" s="48"/>
      <c r="I367" s="48"/>
      <c r="J367" s="48"/>
      <c r="K367" s="48"/>
      <c r="L367" s="48"/>
      <c r="M367" s="48"/>
      <c r="N367" s="48"/>
      <c r="O367" s="48"/>
      <c r="P367" s="48"/>
      <c r="Q367" s="48"/>
      <c r="R367" s="48"/>
      <c r="S367" s="48"/>
      <c r="T367" s="46">
        <v>0.5</v>
      </c>
      <c r="U367" s="46">
        <v>10.23</v>
      </c>
      <c r="V367" s="103">
        <f>T367*U367/1000</f>
        <v>5.1150000000000006E-3</v>
      </c>
      <c r="W367" s="110"/>
      <c r="X367" s="110"/>
      <c r="Y367" s="49"/>
      <c r="Z367" s="49"/>
      <c r="AA367" s="49"/>
      <c r="AB367" s="49"/>
      <c r="AC367" s="49"/>
      <c r="AD367" s="49"/>
      <c r="AE367" s="49"/>
      <c r="AF367" s="49"/>
      <c r="AG367" s="49"/>
      <c r="AH367" s="49"/>
      <c r="AI367" s="49"/>
      <c r="AJ367" s="49"/>
      <c r="AK367" s="49"/>
      <c r="AL367" s="49"/>
      <c r="AM367" s="49"/>
      <c r="AN367" s="49"/>
      <c r="AO367" s="49"/>
      <c r="AP367" s="49"/>
      <c r="AQ367" s="49"/>
      <c r="AR367" s="49"/>
      <c r="AS367" s="49"/>
    </row>
    <row r="368" spans="1:45" s="46" customFormat="1" x14ac:dyDescent="0.25">
      <c r="A368" s="47"/>
      <c r="B368" s="47" t="s">
        <v>104</v>
      </c>
      <c r="F368" s="48"/>
      <c r="G368" s="48"/>
      <c r="H368" s="48"/>
      <c r="I368" s="48"/>
      <c r="J368" s="48"/>
      <c r="K368" s="48"/>
      <c r="L368" s="48"/>
      <c r="M368" s="48"/>
      <c r="N368" s="48"/>
      <c r="O368" s="48"/>
      <c r="P368" s="48"/>
      <c r="Q368" s="48"/>
      <c r="R368" s="48"/>
      <c r="S368" s="48"/>
      <c r="T368" s="46">
        <v>7</v>
      </c>
      <c r="U368" s="46">
        <v>42</v>
      </c>
      <c r="V368" s="103">
        <f>T368*U368/1000</f>
        <v>0.29399999999999998</v>
      </c>
      <c r="W368" s="110"/>
      <c r="X368" s="110"/>
      <c r="Y368" s="49"/>
      <c r="Z368" s="49"/>
      <c r="AA368" s="49"/>
      <c r="AB368" s="49"/>
      <c r="AC368" s="49"/>
      <c r="AD368" s="49"/>
      <c r="AE368" s="49"/>
      <c r="AF368" s="49"/>
      <c r="AG368" s="49"/>
      <c r="AH368" s="49"/>
      <c r="AI368" s="49"/>
      <c r="AJ368" s="49"/>
      <c r="AK368" s="49"/>
      <c r="AL368" s="49"/>
      <c r="AM368" s="49"/>
      <c r="AN368" s="49"/>
      <c r="AO368" s="49"/>
      <c r="AP368" s="49"/>
      <c r="AQ368" s="49"/>
      <c r="AR368" s="49"/>
      <c r="AS368" s="49"/>
    </row>
    <row r="369" spans="1:45" s="46" customFormat="1" x14ac:dyDescent="0.25">
      <c r="A369" s="47"/>
      <c r="B369" s="47" t="s">
        <v>105</v>
      </c>
      <c r="F369" s="48"/>
      <c r="G369" s="48"/>
      <c r="H369" s="48"/>
      <c r="I369" s="48"/>
      <c r="J369" s="48"/>
      <c r="K369" s="48"/>
      <c r="L369" s="48"/>
      <c r="M369" s="48"/>
      <c r="N369" s="48"/>
      <c r="O369" s="48"/>
      <c r="P369" s="48"/>
      <c r="Q369" s="48"/>
      <c r="R369" s="48"/>
      <c r="S369" s="48"/>
      <c r="T369" s="46">
        <v>3</v>
      </c>
      <c r="U369" s="46">
        <v>146</v>
      </c>
      <c r="V369" s="103">
        <f>T369*U369/1000</f>
        <v>0.438</v>
      </c>
      <c r="W369" s="110"/>
      <c r="X369" s="110"/>
      <c r="Y369" s="49"/>
      <c r="Z369" s="49"/>
      <c r="AA369" s="49"/>
      <c r="AB369" s="49"/>
      <c r="AC369" s="49"/>
      <c r="AD369" s="49"/>
      <c r="AE369" s="49"/>
      <c r="AF369" s="49"/>
      <c r="AG369" s="49"/>
      <c r="AH369" s="49"/>
      <c r="AI369" s="49"/>
      <c r="AJ369" s="49"/>
      <c r="AK369" s="49"/>
      <c r="AL369" s="49"/>
      <c r="AM369" s="49"/>
      <c r="AN369" s="49"/>
      <c r="AO369" s="49"/>
      <c r="AP369" s="49"/>
      <c r="AQ369" s="49"/>
      <c r="AR369" s="49"/>
      <c r="AS369" s="49"/>
    </row>
    <row r="370" spans="1:45" s="51" customFormat="1" x14ac:dyDescent="0.25">
      <c r="A370" s="47"/>
      <c r="B370" s="47" t="s">
        <v>102</v>
      </c>
      <c r="C370" s="46"/>
      <c r="D370" s="46"/>
      <c r="E370" s="46"/>
      <c r="F370" s="48"/>
      <c r="G370" s="48"/>
      <c r="H370" s="48"/>
      <c r="I370" s="48"/>
      <c r="J370" s="48"/>
      <c r="K370" s="48"/>
      <c r="L370" s="48"/>
      <c r="M370" s="48"/>
      <c r="N370" s="48"/>
      <c r="O370" s="48"/>
      <c r="P370" s="48"/>
      <c r="Q370" s="48"/>
      <c r="R370" s="48"/>
      <c r="S370" s="48"/>
      <c r="T370" s="46">
        <v>1</v>
      </c>
      <c r="U370" s="46">
        <v>51</v>
      </c>
      <c r="V370" s="103">
        <f>T370*U370/1000</f>
        <v>5.0999999999999997E-2</v>
      </c>
      <c r="W370" s="109"/>
      <c r="X370" s="109"/>
      <c r="Y370" s="52"/>
      <c r="Z370" s="52"/>
      <c r="AA370" s="52"/>
      <c r="AB370" s="52"/>
      <c r="AC370" s="52"/>
      <c r="AD370" s="52"/>
      <c r="AE370" s="52"/>
      <c r="AF370" s="52"/>
      <c r="AG370" s="52"/>
      <c r="AH370" s="52"/>
      <c r="AI370" s="52"/>
      <c r="AJ370" s="52"/>
      <c r="AK370" s="52"/>
      <c r="AL370" s="52"/>
      <c r="AM370" s="52"/>
      <c r="AN370" s="52"/>
      <c r="AO370" s="52"/>
      <c r="AP370" s="52"/>
      <c r="AQ370" s="52"/>
      <c r="AR370" s="52"/>
      <c r="AS370" s="52"/>
    </row>
    <row r="371" spans="1:45" s="51" customFormat="1" x14ac:dyDescent="0.25">
      <c r="A371" s="50"/>
      <c r="B371" s="50" t="s">
        <v>100</v>
      </c>
      <c r="F371" s="37"/>
      <c r="G371" s="37"/>
      <c r="H371" s="37"/>
      <c r="I371" s="37"/>
      <c r="J371" s="37"/>
      <c r="K371" s="37"/>
      <c r="L371" s="37"/>
      <c r="M371" s="37"/>
      <c r="N371" s="37"/>
      <c r="O371" s="37"/>
      <c r="P371" s="37"/>
      <c r="Q371" s="37"/>
      <c r="R371" s="37"/>
      <c r="S371" s="37"/>
      <c r="V371" s="102">
        <f>SUM(V366:V370)</f>
        <v>3.2241150000000003</v>
      </c>
      <c r="W371" s="109"/>
      <c r="X371" s="109"/>
      <c r="Y371" s="52"/>
      <c r="Z371" s="52"/>
      <c r="AA371" s="52"/>
      <c r="AB371" s="52"/>
      <c r="AC371" s="52"/>
      <c r="AD371" s="52"/>
      <c r="AE371" s="52"/>
      <c r="AF371" s="52"/>
      <c r="AG371" s="52"/>
      <c r="AH371" s="52"/>
      <c r="AI371" s="52"/>
      <c r="AJ371" s="52"/>
      <c r="AK371" s="52"/>
      <c r="AL371" s="52"/>
      <c r="AM371" s="52"/>
      <c r="AN371" s="52"/>
      <c r="AO371" s="52"/>
      <c r="AP371" s="52"/>
      <c r="AQ371" s="52"/>
      <c r="AR371" s="52"/>
      <c r="AS371" s="52"/>
    </row>
    <row r="372" spans="1:45" ht="56.25" x14ac:dyDescent="0.3">
      <c r="A372" s="34" t="s">
        <v>70</v>
      </c>
      <c r="B372" s="34" t="s">
        <v>26</v>
      </c>
      <c r="C372" s="3"/>
      <c r="D372" s="3"/>
      <c r="E372" s="3"/>
      <c r="F372" s="101" t="s">
        <v>172</v>
      </c>
      <c r="G372" s="101"/>
      <c r="H372" s="101">
        <v>5.69</v>
      </c>
      <c r="I372" s="101">
        <v>5.89</v>
      </c>
      <c r="J372" s="101">
        <v>32.729999999999997</v>
      </c>
      <c r="K372" s="101">
        <v>186</v>
      </c>
      <c r="L372" s="101">
        <v>0.15</v>
      </c>
      <c r="M372" s="101">
        <v>0</v>
      </c>
      <c r="N372" s="101">
        <v>0.03</v>
      </c>
      <c r="O372" s="101">
        <v>0.4</v>
      </c>
      <c r="P372" s="101">
        <v>37.01</v>
      </c>
      <c r="Q372" s="101">
        <v>168.38</v>
      </c>
      <c r="R372" s="101">
        <v>127.74</v>
      </c>
      <c r="S372" s="101">
        <v>4.13</v>
      </c>
      <c r="T372" s="36"/>
      <c r="U372" s="36"/>
      <c r="V372" s="36"/>
    </row>
    <row r="373" spans="1:45" x14ac:dyDescent="0.3">
      <c r="A373" s="5"/>
      <c r="B373" s="5" t="s">
        <v>111</v>
      </c>
      <c r="C373" s="6"/>
      <c r="D373" s="6"/>
      <c r="E373" s="6"/>
      <c r="F373" s="101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22">
        <v>51</v>
      </c>
      <c r="U373" s="22">
        <v>83</v>
      </c>
      <c r="V373" s="84">
        <f>(T373*U373)/1000</f>
        <v>4.2329999999999997</v>
      </c>
    </row>
    <row r="374" spans="1:45" x14ac:dyDescent="0.3">
      <c r="A374" s="5"/>
      <c r="B374" s="5" t="s">
        <v>98</v>
      </c>
      <c r="C374" s="6"/>
      <c r="D374" s="6"/>
      <c r="E374" s="6"/>
      <c r="F374" s="101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22">
        <v>7</v>
      </c>
      <c r="U374" s="22">
        <v>429</v>
      </c>
      <c r="V374" s="84">
        <f>(T374*U374)/1000</f>
        <v>3.0030000000000001</v>
      </c>
    </row>
    <row r="375" spans="1:45" s="33" customFormat="1" x14ac:dyDescent="0.3">
      <c r="A375" s="5"/>
      <c r="B375" s="5" t="s">
        <v>99</v>
      </c>
      <c r="C375" s="6"/>
      <c r="D375" s="6"/>
      <c r="E375" s="6"/>
      <c r="F375" s="101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22">
        <v>1</v>
      </c>
      <c r="U375" s="22">
        <v>10.23</v>
      </c>
      <c r="V375" s="84">
        <f>(T375*U375)/1000</f>
        <v>1.0230000000000001E-2</v>
      </c>
      <c r="W375" s="107"/>
      <c r="X375" s="107"/>
    </row>
    <row r="376" spans="1:45" s="33" customFormat="1" x14ac:dyDescent="0.3">
      <c r="A376" s="34"/>
      <c r="B376" s="34" t="s">
        <v>100</v>
      </c>
      <c r="C376" s="3"/>
      <c r="D376" s="3"/>
      <c r="E376" s="3"/>
      <c r="F376" s="101"/>
      <c r="G376" s="101"/>
      <c r="H376" s="101"/>
      <c r="I376" s="101"/>
      <c r="J376" s="101"/>
      <c r="K376" s="101"/>
      <c r="L376" s="101"/>
      <c r="M376" s="101"/>
      <c r="N376" s="101"/>
      <c r="O376" s="101"/>
      <c r="P376" s="101"/>
      <c r="Q376" s="101"/>
      <c r="R376" s="101"/>
      <c r="S376" s="101"/>
      <c r="T376" s="36"/>
      <c r="U376" s="36"/>
      <c r="V376" s="85">
        <f>SUM(V373:V375)</f>
        <v>7.2462299999999997</v>
      </c>
      <c r="W376" s="107"/>
      <c r="X376" s="107"/>
    </row>
    <row r="377" spans="1:45" s="35" customFormat="1" ht="37.5" x14ac:dyDescent="0.3">
      <c r="A377" s="34" t="s">
        <v>75</v>
      </c>
      <c r="B377" s="3" t="s">
        <v>37</v>
      </c>
      <c r="C377" s="3"/>
      <c r="D377" s="3"/>
      <c r="E377" s="3"/>
      <c r="F377" s="101">
        <v>50</v>
      </c>
      <c r="G377" s="101"/>
      <c r="H377" s="101">
        <v>7.44</v>
      </c>
      <c r="I377" s="101">
        <v>6.83</v>
      </c>
      <c r="J377" s="101">
        <v>4.01</v>
      </c>
      <c r="K377" s="101">
        <v>107</v>
      </c>
      <c r="L377" s="101">
        <v>0.05</v>
      </c>
      <c r="M377" s="101">
        <v>0.42</v>
      </c>
      <c r="N377" s="101">
        <v>0</v>
      </c>
      <c r="O377" s="101">
        <v>0.45</v>
      </c>
      <c r="P377" s="101">
        <v>7.6</v>
      </c>
      <c r="Q377" s="101">
        <v>83.81</v>
      </c>
      <c r="R377" s="101">
        <v>16.149999999999999</v>
      </c>
      <c r="S377" s="101">
        <v>0.84</v>
      </c>
      <c r="T377" s="36"/>
      <c r="U377" s="36"/>
      <c r="V377" s="36"/>
      <c r="W377" s="108"/>
      <c r="X377" s="108"/>
    </row>
    <row r="378" spans="1:45" s="35" customFormat="1" x14ac:dyDescent="0.3">
      <c r="A378" s="5"/>
      <c r="B378" s="6" t="s">
        <v>108</v>
      </c>
      <c r="C378" s="6"/>
      <c r="D378" s="6"/>
      <c r="E378" s="6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22">
        <v>37</v>
      </c>
      <c r="U378" s="22">
        <v>506</v>
      </c>
      <c r="V378" s="84">
        <f>(T378*U378)/1000</f>
        <v>18.722000000000001</v>
      </c>
      <c r="W378" s="108"/>
      <c r="X378" s="108"/>
    </row>
    <row r="379" spans="1:45" s="35" customFormat="1" x14ac:dyDescent="0.3">
      <c r="A379" s="5"/>
      <c r="B379" s="6" t="s">
        <v>107</v>
      </c>
      <c r="C379" s="6"/>
      <c r="D379" s="6"/>
      <c r="E379" s="6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22">
        <v>5</v>
      </c>
      <c r="U379" s="22">
        <v>42</v>
      </c>
      <c r="V379" s="84">
        <f>(T379*U379)/1000</f>
        <v>0.21</v>
      </c>
      <c r="W379" s="108"/>
      <c r="X379" s="108"/>
    </row>
    <row r="380" spans="1:45" s="35" customFormat="1" x14ac:dyDescent="0.3">
      <c r="A380" s="5"/>
      <c r="B380" s="6" t="s">
        <v>105</v>
      </c>
      <c r="C380" s="6"/>
      <c r="D380" s="6"/>
      <c r="E380" s="6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22">
        <v>3</v>
      </c>
      <c r="U380" s="22">
        <v>146</v>
      </c>
      <c r="V380" s="84">
        <f>(T380*U380)/1000</f>
        <v>0.438</v>
      </c>
      <c r="W380" s="108"/>
      <c r="X380" s="108"/>
    </row>
    <row r="381" spans="1:45" s="35" customFormat="1" x14ac:dyDescent="0.3">
      <c r="A381" s="5"/>
      <c r="B381" s="6" t="s">
        <v>109</v>
      </c>
      <c r="C381" s="6"/>
      <c r="D381" s="6"/>
      <c r="E381" s="6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22">
        <v>9</v>
      </c>
      <c r="U381" s="22">
        <v>62</v>
      </c>
      <c r="V381" s="84">
        <f>(T381*U381)/1000</f>
        <v>0.55800000000000005</v>
      </c>
      <c r="W381" s="108"/>
      <c r="X381" s="108"/>
    </row>
    <row r="382" spans="1:45" s="33" customFormat="1" x14ac:dyDescent="0.3">
      <c r="A382" s="5"/>
      <c r="B382" s="6" t="s">
        <v>99</v>
      </c>
      <c r="C382" s="6"/>
      <c r="D382" s="6"/>
      <c r="E382" s="6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22">
        <v>1</v>
      </c>
      <c r="U382" s="22">
        <v>10.23</v>
      </c>
      <c r="V382" s="84">
        <f>(T382*U382)/1000</f>
        <v>1.0230000000000001E-2</v>
      </c>
      <c r="W382" s="107"/>
      <c r="X382" s="107"/>
    </row>
    <row r="383" spans="1:45" s="33" customFormat="1" x14ac:dyDescent="0.3">
      <c r="A383" s="34"/>
      <c r="B383" s="3" t="s">
        <v>100</v>
      </c>
      <c r="C383" s="3"/>
      <c r="D383" s="3"/>
      <c r="E383" s="3"/>
      <c r="F383" s="101"/>
      <c r="G383" s="101"/>
      <c r="H383" s="101"/>
      <c r="I383" s="101"/>
      <c r="J383" s="101"/>
      <c r="K383" s="101"/>
      <c r="L383" s="101"/>
      <c r="M383" s="101"/>
      <c r="N383" s="101"/>
      <c r="O383" s="101"/>
      <c r="P383" s="101"/>
      <c r="Q383" s="101"/>
      <c r="R383" s="101"/>
      <c r="S383" s="101"/>
      <c r="T383" s="36"/>
      <c r="U383" s="36"/>
      <c r="V383" s="85">
        <f>SUM(V378:V382)</f>
        <v>19.938230000000001</v>
      </c>
      <c r="W383" s="107"/>
      <c r="X383" s="107"/>
    </row>
    <row r="384" spans="1:45" s="46" customFormat="1" ht="37.5" x14ac:dyDescent="0.25">
      <c r="A384" s="50" t="s">
        <v>89</v>
      </c>
      <c r="B384" s="50" t="s">
        <v>170</v>
      </c>
      <c r="C384" s="51"/>
      <c r="D384" s="51"/>
      <c r="E384" s="51"/>
      <c r="F384" s="37">
        <v>200</v>
      </c>
      <c r="G384" s="37"/>
      <c r="H384" s="101">
        <v>0.31</v>
      </c>
      <c r="I384" s="101">
        <v>0.01</v>
      </c>
      <c r="J384" s="101">
        <v>13.14</v>
      </c>
      <c r="K384" s="101">
        <v>50.6</v>
      </c>
      <c r="L384" s="101">
        <v>0</v>
      </c>
      <c r="M384" s="101">
        <v>4.38</v>
      </c>
      <c r="N384" s="101">
        <v>0</v>
      </c>
      <c r="O384" s="101">
        <v>0</v>
      </c>
      <c r="P384" s="101">
        <v>12.31</v>
      </c>
      <c r="Q384" s="101">
        <v>8.39</v>
      </c>
      <c r="R384" s="101">
        <v>3.55</v>
      </c>
      <c r="S384" s="101">
        <v>0.56999999999999995</v>
      </c>
      <c r="T384" s="51"/>
      <c r="U384" s="51"/>
      <c r="V384" s="102"/>
      <c r="W384" s="110"/>
      <c r="X384" s="110"/>
      <c r="Y384" s="49"/>
      <c r="Z384" s="49"/>
      <c r="AA384" s="49"/>
      <c r="AB384" s="49"/>
      <c r="AC384" s="49"/>
      <c r="AD384" s="49"/>
      <c r="AE384" s="49"/>
      <c r="AF384" s="49"/>
      <c r="AG384" s="49"/>
      <c r="AH384" s="49"/>
      <c r="AI384" s="49"/>
      <c r="AJ384" s="49"/>
      <c r="AK384" s="49"/>
      <c r="AL384" s="49"/>
      <c r="AM384" s="49"/>
      <c r="AN384" s="49"/>
      <c r="AO384" s="49"/>
      <c r="AP384" s="49"/>
      <c r="AQ384" s="49"/>
      <c r="AR384" s="49"/>
      <c r="AS384" s="49"/>
    </row>
    <row r="385" spans="1:45" s="46" customFormat="1" x14ac:dyDescent="0.25">
      <c r="A385" s="47"/>
      <c r="B385" s="47" t="s">
        <v>112</v>
      </c>
      <c r="F385" s="48"/>
      <c r="G385" s="48"/>
      <c r="H385" s="48"/>
      <c r="I385" s="48"/>
      <c r="J385" s="48"/>
      <c r="K385" s="48"/>
      <c r="L385" s="48"/>
      <c r="M385" s="48"/>
      <c r="N385" s="48"/>
      <c r="O385" s="48"/>
      <c r="P385" s="48"/>
      <c r="Q385" s="48"/>
      <c r="R385" s="48"/>
      <c r="S385" s="48"/>
      <c r="T385" s="46">
        <v>10</v>
      </c>
      <c r="U385" s="46">
        <v>242</v>
      </c>
      <c r="V385" s="103">
        <f>T385*U385/1000</f>
        <v>2.42</v>
      </c>
      <c r="W385" s="110"/>
      <c r="X385" s="110"/>
      <c r="Y385" s="49"/>
      <c r="Z385" s="49"/>
      <c r="AA385" s="49"/>
      <c r="AB385" s="49"/>
      <c r="AC385" s="49"/>
      <c r="AD385" s="49"/>
      <c r="AE385" s="49"/>
      <c r="AF385" s="49"/>
      <c r="AG385" s="49"/>
      <c r="AH385" s="49"/>
      <c r="AI385" s="49"/>
      <c r="AJ385" s="49"/>
      <c r="AK385" s="49"/>
      <c r="AL385" s="49"/>
      <c r="AM385" s="49"/>
      <c r="AN385" s="49"/>
      <c r="AO385" s="49"/>
      <c r="AP385" s="49"/>
      <c r="AQ385" s="49"/>
      <c r="AR385" s="49"/>
      <c r="AS385" s="49"/>
    </row>
    <row r="386" spans="1:45" s="46" customFormat="1" x14ac:dyDescent="0.25">
      <c r="A386" s="47"/>
      <c r="B386" s="47" t="s">
        <v>171</v>
      </c>
      <c r="F386" s="48"/>
      <c r="G386" s="48"/>
      <c r="H386" s="48"/>
      <c r="I386" s="48"/>
      <c r="J386" s="48"/>
      <c r="K386" s="48"/>
      <c r="L386" s="48"/>
      <c r="M386" s="48"/>
      <c r="N386" s="48"/>
      <c r="O386" s="48"/>
      <c r="P386" s="48"/>
      <c r="Q386" s="48"/>
      <c r="R386" s="48"/>
      <c r="S386" s="48"/>
      <c r="T386" s="46">
        <v>10</v>
      </c>
      <c r="U386" s="46">
        <v>128</v>
      </c>
      <c r="V386" s="103">
        <f t="shared" ref="V386:V387" si="45">T386*U386/1000</f>
        <v>1.28</v>
      </c>
      <c r="W386" s="110"/>
      <c r="X386" s="110"/>
      <c r="Y386" s="49"/>
      <c r="Z386" s="49"/>
      <c r="AA386" s="49"/>
      <c r="AB386" s="49"/>
      <c r="AC386" s="49"/>
      <c r="AD386" s="49"/>
      <c r="AE386" s="49"/>
      <c r="AF386" s="49"/>
      <c r="AG386" s="49"/>
      <c r="AH386" s="49"/>
      <c r="AI386" s="49"/>
      <c r="AJ386" s="49"/>
      <c r="AK386" s="49"/>
      <c r="AL386" s="49"/>
      <c r="AM386" s="49"/>
      <c r="AN386" s="49"/>
      <c r="AO386" s="49"/>
      <c r="AP386" s="49"/>
      <c r="AQ386" s="49"/>
      <c r="AR386" s="49"/>
      <c r="AS386" s="49"/>
    </row>
    <row r="387" spans="1:45" s="51" customFormat="1" x14ac:dyDescent="0.25">
      <c r="A387" s="47"/>
      <c r="B387" s="47" t="s">
        <v>102</v>
      </c>
      <c r="C387" s="46"/>
      <c r="D387" s="46"/>
      <c r="E387" s="46"/>
      <c r="F387" s="48"/>
      <c r="G387" s="48"/>
      <c r="H387" s="48"/>
      <c r="I387" s="48"/>
      <c r="J387" s="48"/>
      <c r="K387" s="48"/>
      <c r="L387" s="48"/>
      <c r="M387" s="48"/>
      <c r="N387" s="48"/>
      <c r="O387" s="48"/>
      <c r="P387" s="48"/>
      <c r="Q387" s="48"/>
      <c r="R387" s="48"/>
      <c r="S387" s="48"/>
      <c r="T387" s="46">
        <v>8</v>
      </c>
      <c r="U387" s="46">
        <v>51</v>
      </c>
      <c r="V387" s="103">
        <f t="shared" si="45"/>
        <v>0.40799999999999997</v>
      </c>
      <c r="W387" s="109"/>
      <c r="X387" s="109"/>
      <c r="Y387" s="52"/>
      <c r="Z387" s="52"/>
      <c r="AA387" s="52"/>
      <c r="AB387" s="52"/>
      <c r="AC387" s="52"/>
      <c r="AD387" s="52"/>
      <c r="AE387" s="52"/>
      <c r="AF387" s="52"/>
      <c r="AG387" s="52"/>
      <c r="AH387" s="52"/>
      <c r="AI387" s="52"/>
      <c r="AJ387" s="52"/>
      <c r="AK387" s="52"/>
      <c r="AL387" s="52"/>
      <c r="AM387" s="52"/>
      <c r="AN387" s="52"/>
      <c r="AO387" s="52"/>
      <c r="AP387" s="52"/>
      <c r="AQ387" s="52"/>
      <c r="AR387" s="52"/>
      <c r="AS387" s="52"/>
    </row>
    <row r="388" spans="1:45" s="51" customFormat="1" x14ac:dyDescent="0.25">
      <c r="A388" s="50"/>
      <c r="B388" s="50" t="s">
        <v>100</v>
      </c>
      <c r="F388" s="37"/>
      <c r="G388" s="37"/>
      <c r="H388" s="37"/>
      <c r="I388" s="37"/>
      <c r="J388" s="37"/>
      <c r="K388" s="37"/>
      <c r="L388" s="37"/>
      <c r="M388" s="37"/>
      <c r="N388" s="37"/>
      <c r="O388" s="37"/>
      <c r="P388" s="37"/>
      <c r="Q388" s="37"/>
      <c r="R388" s="37"/>
      <c r="S388" s="37"/>
      <c r="V388" s="102">
        <f>SUM(V385:V387)</f>
        <v>4.1080000000000005</v>
      </c>
      <c r="W388" s="109"/>
      <c r="X388" s="109"/>
      <c r="Y388" s="52"/>
      <c r="Z388" s="52"/>
      <c r="AA388" s="52"/>
      <c r="AB388" s="52"/>
      <c r="AC388" s="52"/>
      <c r="AD388" s="52"/>
      <c r="AE388" s="52"/>
      <c r="AF388" s="52"/>
      <c r="AG388" s="52"/>
      <c r="AH388" s="52"/>
      <c r="AI388" s="52"/>
      <c r="AJ388" s="52"/>
      <c r="AK388" s="52"/>
      <c r="AL388" s="52"/>
      <c r="AM388" s="52"/>
      <c r="AN388" s="52"/>
      <c r="AO388" s="52"/>
      <c r="AP388" s="52"/>
      <c r="AQ388" s="52"/>
      <c r="AR388" s="52"/>
      <c r="AS388" s="52"/>
    </row>
    <row r="389" spans="1:45" s="33" customFormat="1" x14ac:dyDescent="0.3">
      <c r="A389" s="34"/>
      <c r="B389" s="3" t="s">
        <v>21</v>
      </c>
      <c r="C389" s="3"/>
      <c r="D389" s="3"/>
      <c r="E389" s="3"/>
      <c r="F389" s="101">
        <v>40</v>
      </c>
      <c r="G389" s="101"/>
      <c r="H389" s="101">
        <v>2.64</v>
      </c>
      <c r="I389" s="101">
        <v>0.48</v>
      </c>
      <c r="J389" s="101">
        <v>14.12</v>
      </c>
      <c r="K389" s="101">
        <v>72.400000000000006</v>
      </c>
      <c r="L389" s="101">
        <v>0.08</v>
      </c>
      <c r="M389" s="101">
        <v>0</v>
      </c>
      <c r="N389" s="101">
        <v>0</v>
      </c>
      <c r="O389" s="101">
        <v>0.4</v>
      </c>
      <c r="P389" s="101">
        <v>14</v>
      </c>
      <c r="Q389" s="101">
        <v>63.2</v>
      </c>
      <c r="R389" s="101">
        <v>18.8</v>
      </c>
      <c r="S389" s="101">
        <v>1.56</v>
      </c>
      <c r="T389" s="22">
        <v>40</v>
      </c>
      <c r="U389" s="22">
        <v>62</v>
      </c>
      <c r="V389" s="85">
        <f>(T389*U389)/1000</f>
        <v>2.48</v>
      </c>
      <c r="W389" s="107"/>
      <c r="X389" s="107"/>
    </row>
    <row r="390" spans="1:45" s="67" customFormat="1" ht="37.5" x14ac:dyDescent="0.25">
      <c r="A390" s="55"/>
      <c r="B390" s="55" t="s">
        <v>153</v>
      </c>
      <c r="C390" s="56"/>
      <c r="D390" s="56"/>
      <c r="E390" s="56"/>
      <c r="F390" s="12"/>
      <c r="G390" s="12"/>
      <c r="H390" s="12">
        <f>H365+H372+H377+H384+H389</f>
        <v>17.22</v>
      </c>
      <c r="I390" s="12">
        <f t="shared" ref="I390:S390" si="46">I365+I372+I377+I384+I389</f>
        <v>16.259999999999998</v>
      </c>
      <c r="J390" s="12">
        <f t="shared" si="46"/>
        <v>68.11</v>
      </c>
      <c r="K390" s="12">
        <f t="shared" si="46"/>
        <v>461.20000000000005</v>
      </c>
      <c r="L390" s="12">
        <f t="shared" si="46"/>
        <v>0.3</v>
      </c>
      <c r="M390" s="12">
        <f t="shared" si="46"/>
        <v>25.96</v>
      </c>
      <c r="N390" s="12">
        <f t="shared" si="46"/>
        <v>0.03</v>
      </c>
      <c r="O390" s="12">
        <f t="shared" si="46"/>
        <v>2.6419999999999999</v>
      </c>
      <c r="P390" s="12">
        <f t="shared" si="46"/>
        <v>96.07</v>
      </c>
      <c r="Q390" s="12">
        <f t="shared" si="46"/>
        <v>341.23999999999995</v>
      </c>
      <c r="R390" s="12">
        <f t="shared" si="46"/>
        <v>175.79000000000002</v>
      </c>
      <c r="S390" s="12">
        <f t="shared" si="46"/>
        <v>7.42</v>
      </c>
      <c r="T390" s="56"/>
      <c r="U390" s="56"/>
      <c r="V390" s="95">
        <f>V371+V376+V383+V388+V389</f>
        <v>36.996575</v>
      </c>
      <c r="W390" s="109"/>
      <c r="X390" s="109"/>
      <c r="Y390" s="68"/>
      <c r="Z390" s="68"/>
      <c r="AA390" s="68"/>
      <c r="AB390" s="68"/>
      <c r="AC390" s="68"/>
      <c r="AD390" s="68"/>
      <c r="AE390" s="68"/>
      <c r="AF390" s="68"/>
      <c r="AG390" s="68"/>
      <c r="AH390" s="68"/>
      <c r="AI390" s="68"/>
      <c r="AJ390" s="68"/>
      <c r="AK390" s="68"/>
      <c r="AL390" s="68"/>
      <c r="AM390" s="68"/>
      <c r="AN390" s="68"/>
      <c r="AO390" s="68"/>
      <c r="AP390" s="68"/>
      <c r="AQ390" s="68"/>
      <c r="AR390" s="68"/>
      <c r="AS390" s="68"/>
    </row>
    <row r="391" spans="1:45" s="46" customFormat="1" x14ac:dyDescent="0.25">
      <c r="A391" s="66"/>
      <c r="B391" s="66" t="s">
        <v>65</v>
      </c>
      <c r="C391" s="67"/>
      <c r="D391" s="67"/>
      <c r="E391" s="67"/>
      <c r="F391" s="18"/>
      <c r="G391" s="18"/>
      <c r="H391" s="18">
        <f t="shared" ref="H391:S391" si="47">H363+H390</f>
        <v>30.47</v>
      </c>
      <c r="I391" s="18">
        <f t="shared" si="47"/>
        <v>23.11</v>
      </c>
      <c r="J391" s="18">
        <f t="shared" si="47"/>
        <v>153.16</v>
      </c>
      <c r="K391" s="18">
        <f t="shared" si="47"/>
        <v>991.6</v>
      </c>
      <c r="L391" s="18">
        <f t="shared" si="47"/>
        <v>0.58000000000000007</v>
      </c>
      <c r="M391" s="18">
        <f t="shared" si="47"/>
        <v>27.310000000000002</v>
      </c>
      <c r="N391" s="18">
        <f t="shared" si="47"/>
        <v>3.8199999999999994</v>
      </c>
      <c r="O391" s="18">
        <f t="shared" si="47"/>
        <v>4.492</v>
      </c>
      <c r="P391" s="18">
        <f t="shared" si="47"/>
        <v>236.35</v>
      </c>
      <c r="Q391" s="18">
        <f t="shared" si="47"/>
        <v>628.29</v>
      </c>
      <c r="R391" s="18">
        <f t="shared" si="47"/>
        <v>221.08</v>
      </c>
      <c r="S391" s="18">
        <f t="shared" si="47"/>
        <v>12.2</v>
      </c>
      <c r="T391" s="67"/>
      <c r="U391" s="67"/>
      <c r="V391" s="104">
        <f>V363+V390</f>
        <v>60.301805000000002</v>
      </c>
      <c r="W391" s="110"/>
      <c r="X391" s="110"/>
      <c r="Y391" s="49"/>
      <c r="Z391" s="49"/>
      <c r="AA391" s="49"/>
      <c r="AB391" s="49"/>
      <c r="AC391" s="49"/>
      <c r="AD391" s="49"/>
      <c r="AE391" s="49"/>
      <c r="AF391" s="49"/>
      <c r="AG391" s="49"/>
      <c r="AH391" s="49"/>
      <c r="AI391" s="49"/>
      <c r="AJ391" s="49"/>
      <c r="AK391" s="49"/>
      <c r="AL391" s="49"/>
      <c r="AM391" s="49"/>
      <c r="AN391" s="49"/>
      <c r="AO391" s="49"/>
      <c r="AP391" s="49"/>
      <c r="AQ391" s="49"/>
      <c r="AR391" s="49"/>
      <c r="AS391" s="49"/>
    </row>
    <row r="392" spans="1:45" s="46" customFormat="1" x14ac:dyDescent="0.25">
      <c r="A392" s="47"/>
      <c r="B392" s="53" t="s">
        <v>39</v>
      </c>
      <c r="F392" s="48"/>
      <c r="G392" s="48"/>
      <c r="H392" s="48"/>
      <c r="I392" s="48"/>
      <c r="J392" s="48"/>
      <c r="K392" s="48"/>
      <c r="L392" s="48"/>
      <c r="M392" s="48"/>
      <c r="N392" s="48"/>
      <c r="O392" s="48"/>
      <c r="P392" s="48"/>
      <c r="Q392" s="48"/>
      <c r="R392" s="48"/>
      <c r="S392" s="48"/>
      <c r="V392" s="103"/>
      <c r="W392" s="110"/>
      <c r="X392" s="110"/>
      <c r="Y392" s="49"/>
      <c r="Z392" s="49"/>
      <c r="AA392" s="49"/>
      <c r="AB392" s="49"/>
      <c r="AC392" s="49"/>
      <c r="AD392" s="49"/>
      <c r="AE392" s="49"/>
      <c r="AF392" s="49"/>
      <c r="AG392" s="49"/>
      <c r="AH392" s="49"/>
      <c r="AI392" s="49"/>
      <c r="AJ392" s="49"/>
      <c r="AK392" s="49"/>
      <c r="AL392" s="49"/>
      <c r="AM392" s="49"/>
      <c r="AN392" s="49"/>
      <c r="AO392" s="49"/>
      <c r="AP392" s="49"/>
      <c r="AQ392" s="49"/>
      <c r="AR392" s="49"/>
      <c r="AS392" s="49"/>
    </row>
    <row r="393" spans="1:45" s="51" customFormat="1" x14ac:dyDescent="0.25">
      <c r="A393" s="47"/>
      <c r="B393" s="53" t="s">
        <v>23</v>
      </c>
      <c r="C393" s="46"/>
      <c r="D393" s="46"/>
      <c r="E393" s="46"/>
      <c r="F393" s="48"/>
      <c r="G393" s="48"/>
      <c r="H393" s="48"/>
      <c r="I393" s="48"/>
      <c r="J393" s="48"/>
      <c r="K393" s="48"/>
      <c r="L393" s="48"/>
      <c r="M393" s="48"/>
      <c r="N393" s="48"/>
      <c r="O393" s="48"/>
      <c r="P393" s="48"/>
      <c r="Q393" s="48"/>
      <c r="R393" s="48"/>
      <c r="S393" s="48"/>
      <c r="T393" s="46"/>
      <c r="U393" s="46"/>
      <c r="V393" s="103"/>
      <c r="W393" s="109"/>
      <c r="X393" s="109"/>
      <c r="Y393" s="52"/>
      <c r="Z393" s="52"/>
      <c r="AA393" s="52"/>
      <c r="AB393" s="52"/>
      <c r="AC393" s="52"/>
      <c r="AD393" s="52"/>
      <c r="AE393" s="52"/>
      <c r="AF393" s="52"/>
      <c r="AG393" s="52"/>
      <c r="AH393" s="52"/>
      <c r="AI393" s="52"/>
      <c r="AJ393" s="52"/>
      <c r="AK393" s="52"/>
      <c r="AL393" s="52"/>
      <c r="AM393" s="52"/>
      <c r="AN393" s="52"/>
      <c r="AO393" s="52"/>
      <c r="AP393" s="52"/>
      <c r="AQ393" s="52"/>
      <c r="AR393" s="52"/>
      <c r="AS393" s="52"/>
    </row>
    <row r="394" spans="1:45" s="46" customFormat="1" ht="56.25" x14ac:dyDescent="0.25">
      <c r="A394" s="50" t="s">
        <v>73</v>
      </c>
      <c r="B394" s="50" t="s">
        <v>30</v>
      </c>
      <c r="C394" s="51"/>
      <c r="D394" s="51"/>
      <c r="E394" s="51"/>
      <c r="F394" s="37" t="s">
        <v>0</v>
      </c>
      <c r="G394" s="37"/>
      <c r="H394" s="101">
        <v>5.21</v>
      </c>
      <c r="I394" s="101">
        <v>5.33</v>
      </c>
      <c r="J394" s="101">
        <v>30.4</v>
      </c>
      <c r="K394" s="101">
        <v>179</v>
      </c>
      <c r="L394" s="101">
        <v>7.0000000000000007E-2</v>
      </c>
      <c r="M394" s="101">
        <v>0.78</v>
      </c>
      <c r="N394" s="101">
        <v>0.03</v>
      </c>
      <c r="O394" s="101">
        <v>0.06</v>
      </c>
      <c r="P394" s="101">
        <v>80.34</v>
      </c>
      <c r="Q394" s="101">
        <v>84.3</v>
      </c>
      <c r="R394" s="101">
        <v>14.42</v>
      </c>
      <c r="S394" s="101">
        <v>0.39</v>
      </c>
      <c r="T394" s="51"/>
      <c r="U394" s="51"/>
      <c r="V394" s="102"/>
      <c r="W394" s="110"/>
      <c r="X394" s="110"/>
      <c r="Y394" s="49"/>
      <c r="Z394" s="49"/>
      <c r="AA394" s="49"/>
      <c r="AB394" s="49"/>
      <c r="AC394" s="49"/>
      <c r="AD394" s="49"/>
      <c r="AE394" s="49"/>
      <c r="AF394" s="49"/>
      <c r="AG394" s="49"/>
      <c r="AH394" s="49"/>
      <c r="AI394" s="49"/>
      <c r="AJ394" s="49"/>
      <c r="AK394" s="49"/>
      <c r="AL394" s="49"/>
      <c r="AM394" s="49"/>
      <c r="AN394" s="49"/>
      <c r="AO394" s="49"/>
      <c r="AP394" s="49"/>
      <c r="AQ394" s="49"/>
      <c r="AR394" s="49"/>
      <c r="AS394" s="49"/>
    </row>
    <row r="395" spans="1:45" s="46" customFormat="1" x14ac:dyDescent="0.25">
      <c r="A395" s="47"/>
      <c r="B395" s="47" t="s">
        <v>113</v>
      </c>
      <c r="F395" s="48"/>
      <c r="G395" s="48"/>
      <c r="H395" s="48"/>
      <c r="I395" s="48"/>
      <c r="J395" s="48"/>
      <c r="K395" s="48"/>
      <c r="L395" s="48"/>
      <c r="M395" s="48"/>
      <c r="N395" s="48"/>
      <c r="O395" s="48"/>
      <c r="P395" s="48"/>
      <c r="Q395" s="48"/>
      <c r="R395" s="48"/>
      <c r="S395" s="48"/>
      <c r="T395" s="46">
        <v>33</v>
      </c>
      <c r="U395" s="46">
        <v>38.5</v>
      </c>
      <c r="V395" s="103">
        <f>T395*U395/1000</f>
        <v>1.2705</v>
      </c>
      <c r="W395" s="110"/>
      <c r="X395" s="110"/>
      <c r="Y395" s="49"/>
      <c r="Z395" s="49"/>
      <c r="AA395" s="49"/>
      <c r="AB395" s="49"/>
      <c r="AC395" s="49"/>
      <c r="AD395" s="49"/>
      <c r="AE395" s="49"/>
      <c r="AF395" s="49"/>
      <c r="AG395" s="49"/>
      <c r="AH395" s="49"/>
      <c r="AI395" s="49"/>
      <c r="AJ395" s="49"/>
      <c r="AK395" s="49"/>
      <c r="AL395" s="49"/>
      <c r="AM395" s="49"/>
      <c r="AN395" s="49"/>
      <c r="AO395" s="49"/>
      <c r="AP395" s="49"/>
      <c r="AQ395" s="49"/>
      <c r="AR395" s="49"/>
      <c r="AS395" s="49"/>
    </row>
    <row r="396" spans="1:45" s="46" customFormat="1" x14ac:dyDescent="0.25">
      <c r="A396" s="47"/>
      <c r="B396" s="47" t="s">
        <v>96</v>
      </c>
      <c r="F396" s="48"/>
      <c r="G396" s="48"/>
      <c r="H396" s="48"/>
      <c r="I396" s="48"/>
      <c r="J396" s="48"/>
      <c r="K396" s="48"/>
      <c r="L396" s="48"/>
      <c r="M396" s="48"/>
      <c r="N396" s="48"/>
      <c r="O396" s="48"/>
      <c r="P396" s="48"/>
      <c r="Q396" s="48"/>
      <c r="R396" s="48"/>
      <c r="S396" s="48"/>
      <c r="T396" s="46">
        <v>60</v>
      </c>
      <c r="U396" s="46">
        <v>42</v>
      </c>
      <c r="V396" s="103">
        <f>T396*U396/1000</f>
        <v>2.52</v>
      </c>
      <c r="W396" s="110"/>
      <c r="X396" s="110"/>
      <c r="Y396" s="49"/>
      <c r="Z396" s="49"/>
      <c r="AA396" s="49"/>
      <c r="AB396" s="49"/>
      <c r="AC396" s="49"/>
      <c r="AD396" s="49"/>
      <c r="AE396" s="49"/>
      <c r="AF396" s="49"/>
      <c r="AG396" s="49"/>
      <c r="AH396" s="49"/>
      <c r="AI396" s="49"/>
      <c r="AJ396" s="49"/>
      <c r="AK396" s="49"/>
      <c r="AL396" s="49"/>
      <c r="AM396" s="49"/>
      <c r="AN396" s="49"/>
      <c r="AO396" s="49"/>
      <c r="AP396" s="49"/>
      <c r="AQ396" s="49"/>
      <c r="AR396" s="49"/>
      <c r="AS396" s="49"/>
    </row>
    <row r="397" spans="1:45" s="46" customFormat="1" x14ac:dyDescent="0.25">
      <c r="A397" s="47"/>
      <c r="B397" s="47" t="s">
        <v>98</v>
      </c>
      <c r="F397" s="48"/>
      <c r="G397" s="48"/>
      <c r="H397" s="48"/>
      <c r="I397" s="48"/>
      <c r="J397" s="48"/>
      <c r="K397" s="48"/>
      <c r="L397" s="48"/>
      <c r="M397" s="48"/>
      <c r="N397" s="48"/>
      <c r="O397" s="48"/>
      <c r="P397" s="48"/>
      <c r="Q397" s="48"/>
      <c r="R397" s="48"/>
      <c r="S397" s="48"/>
      <c r="T397" s="46">
        <v>5</v>
      </c>
      <c r="U397" s="46">
        <v>429</v>
      </c>
      <c r="V397" s="103">
        <f>T397*U397/1000</f>
        <v>2.145</v>
      </c>
      <c r="W397" s="110"/>
      <c r="X397" s="110"/>
      <c r="Y397" s="49"/>
      <c r="Z397" s="49"/>
      <c r="AA397" s="49"/>
      <c r="AB397" s="49"/>
      <c r="AC397" s="49"/>
      <c r="AD397" s="49"/>
      <c r="AE397" s="49"/>
      <c r="AF397" s="49"/>
      <c r="AG397" s="49"/>
      <c r="AH397" s="49"/>
      <c r="AI397" s="49"/>
      <c r="AJ397" s="49"/>
      <c r="AK397" s="49"/>
      <c r="AL397" s="49"/>
      <c r="AM397" s="49"/>
      <c r="AN397" s="49"/>
      <c r="AO397" s="49"/>
      <c r="AP397" s="49"/>
      <c r="AQ397" s="49"/>
      <c r="AR397" s="49"/>
      <c r="AS397" s="49"/>
    </row>
    <row r="398" spans="1:45" s="46" customFormat="1" x14ac:dyDescent="0.25">
      <c r="A398" s="47"/>
      <c r="B398" s="47" t="s">
        <v>102</v>
      </c>
      <c r="F398" s="48"/>
      <c r="G398" s="48"/>
      <c r="H398" s="48"/>
      <c r="I398" s="48"/>
      <c r="J398" s="48"/>
      <c r="K398" s="48"/>
      <c r="L398" s="48"/>
      <c r="M398" s="48"/>
      <c r="N398" s="48"/>
      <c r="O398" s="48"/>
      <c r="P398" s="48"/>
      <c r="Q398" s="48"/>
      <c r="R398" s="48"/>
      <c r="S398" s="48"/>
      <c r="T398" s="46">
        <v>4</v>
      </c>
      <c r="U398" s="46">
        <v>51</v>
      </c>
      <c r="V398" s="103">
        <f>T398*U398/1000</f>
        <v>0.20399999999999999</v>
      </c>
      <c r="W398" s="110"/>
      <c r="X398" s="110"/>
      <c r="Y398" s="49"/>
      <c r="Z398" s="49"/>
      <c r="AA398" s="49"/>
      <c r="AB398" s="49"/>
      <c r="AC398" s="49"/>
      <c r="AD398" s="49"/>
      <c r="AE398" s="49"/>
      <c r="AF398" s="49"/>
      <c r="AG398" s="49"/>
      <c r="AH398" s="49"/>
      <c r="AI398" s="49"/>
      <c r="AJ398" s="49"/>
      <c r="AK398" s="49"/>
      <c r="AL398" s="49"/>
      <c r="AM398" s="49"/>
      <c r="AN398" s="49"/>
      <c r="AO398" s="49"/>
      <c r="AP398" s="49"/>
      <c r="AQ398" s="49"/>
      <c r="AR398" s="49"/>
      <c r="AS398" s="49"/>
    </row>
    <row r="399" spans="1:45" s="51" customFormat="1" x14ac:dyDescent="0.25">
      <c r="A399" s="47"/>
      <c r="B399" s="47" t="s">
        <v>99</v>
      </c>
      <c r="C399" s="46"/>
      <c r="D399" s="46"/>
      <c r="E399" s="46"/>
      <c r="F399" s="48"/>
      <c r="G399" s="48"/>
      <c r="H399" s="48"/>
      <c r="I399" s="48"/>
      <c r="J399" s="48"/>
      <c r="K399" s="48"/>
      <c r="L399" s="48"/>
      <c r="M399" s="48"/>
      <c r="N399" s="48"/>
      <c r="O399" s="48"/>
      <c r="P399" s="48"/>
      <c r="Q399" s="48"/>
      <c r="R399" s="48"/>
      <c r="S399" s="48"/>
      <c r="T399" s="46">
        <v>1</v>
      </c>
      <c r="U399" s="46">
        <v>10.45</v>
      </c>
      <c r="V399" s="103">
        <f>T399*U399/1000</f>
        <v>1.0449999999999999E-2</v>
      </c>
      <c r="W399" s="109"/>
      <c r="X399" s="109"/>
      <c r="Y399" s="52"/>
      <c r="Z399" s="52"/>
      <c r="AA399" s="52"/>
      <c r="AB399" s="52"/>
      <c r="AC399" s="52"/>
      <c r="AD399" s="52"/>
      <c r="AE399" s="52"/>
      <c r="AF399" s="52"/>
      <c r="AG399" s="52"/>
      <c r="AH399" s="52"/>
      <c r="AI399" s="52"/>
      <c r="AJ399" s="52"/>
      <c r="AK399" s="52"/>
      <c r="AL399" s="52"/>
      <c r="AM399" s="52"/>
      <c r="AN399" s="52"/>
      <c r="AO399" s="52"/>
      <c r="AP399" s="52"/>
      <c r="AQ399" s="52"/>
      <c r="AR399" s="52"/>
      <c r="AS399" s="52"/>
    </row>
    <row r="400" spans="1:45" s="51" customFormat="1" x14ac:dyDescent="0.25">
      <c r="A400" s="50"/>
      <c r="B400" s="50" t="s">
        <v>100</v>
      </c>
      <c r="F400" s="37"/>
      <c r="G400" s="37"/>
      <c r="H400" s="37"/>
      <c r="I400" s="37"/>
      <c r="J400" s="37"/>
      <c r="K400" s="37"/>
      <c r="L400" s="37"/>
      <c r="M400" s="37"/>
      <c r="N400" s="37"/>
      <c r="O400" s="37"/>
      <c r="P400" s="37"/>
      <c r="Q400" s="37"/>
      <c r="R400" s="37"/>
      <c r="S400" s="37"/>
      <c r="V400" s="102">
        <f>SUM(V395:V399)</f>
        <v>6.1499499999999987</v>
      </c>
      <c r="W400" s="109"/>
      <c r="X400" s="109"/>
      <c r="Y400" s="52"/>
      <c r="Z400" s="52"/>
      <c r="AA400" s="52"/>
      <c r="AB400" s="52"/>
      <c r="AC400" s="52"/>
      <c r="AD400" s="52"/>
      <c r="AE400" s="52"/>
      <c r="AF400" s="52"/>
      <c r="AG400" s="52"/>
      <c r="AH400" s="52"/>
      <c r="AI400" s="52"/>
      <c r="AJ400" s="52"/>
      <c r="AK400" s="52"/>
      <c r="AL400" s="52"/>
      <c r="AM400" s="52"/>
      <c r="AN400" s="52"/>
      <c r="AO400" s="52"/>
      <c r="AP400" s="52"/>
      <c r="AQ400" s="52"/>
      <c r="AR400" s="52"/>
      <c r="AS400" s="52"/>
    </row>
    <row r="401" spans="1:45" s="46" customFormat="1" ht="37.5" x14ac:dyDescent="0.25">
      <c r="A401" s="50" t="s">
        <v>87</v>
      </c>
      <c r="B401" s="50" t="s">
        <v>42</v>
      </c>
      <c r="C401" s="51"/>
      <c r="D401" s="51"/>
      <c r="E401" s="51"/>
      <c r="F401" s="37">
        <v>200</v>
      </c>
      <c r="G401" s="37"/>
      <c r="H401" s="37">
        <v>3.9</v>
      </c>
      <c r="I401" s="37">
        <v>3.8</v>
      </c>
      <c r="J401" s="37">
        <v>29</v>
      </c>
      <c r="K401" s="37">
        <v>160</v>
      </c>
      <c r="L401" s="37">
        <v>0.01</v>
      </c>
      <c r="M401" s="37">
        <v>0.26</v>
      </c>
      <c r="N401" s="37">
        <v>9</v>
      </c>
      <c r="O401" s="37">
        <v>0.1</v>
      </c>
      <c r="P401" s="37">
        <v>53.3</v>
      </c>
      <c r="Q401" s="37">
        <v>39.200000000000003</v>
      </c>
      <c r="R401" s="37">
        <v>6.1</v>
      </c>
      <c r="S401" s="37">
        <v>0.1</v>
      </c>
      <c r="T401" s="51"/>
      <c r="U401" s="51"/>
      <c r="V401" s="102"/>
      <c r="W401" s="110"/>
      <c r="X401" s="110"/>
      <c r="Y401" s="49"/>
      <c r="Z401" s="49"/>
      <c r="AA401" s="49"/>
      <c r="AB401" s="49"/>
      <c r="AC401" s="49"/>
      <c r="AD401" s="49"/>
      <c r="AE401" s="49"/>
      <c r="AF401" s="49"/>
      <c r="AG401" s="49"/>
      <c r="AH401" s="49"/>
      <c r="AI401" s="49"/>
      <c r="AJ401" s="49"/>
      <c r="AK401" s="49"/>
      <c r="AL401" s="49"/>
      <c r="AM401" s="49"/>
      <c r="AN401" s="49"/>
      <c r="AO401" s="49"/>
      <c r="AP401" s="49"/>
      <c r="AQ401" s="49"/>
      <c r="AR401" s="49"/>
      <c r="AS401" s="49"/>
    </row>
    <row r="402" spans="1:45" s="46" customFormat="1" x14ac:dyDescent="0.25">
      <c r="A402" s="47"/>
      <c r="B402" s="47" t="s">
        <v>133</v>
      </c>
      <c r="F402" s="48"/>
      <c r="G402" s="48"/>
      <c r="H402" s="48"/>
      <c r="I402" s="48"/>
      <c r="J402" s="48"/>
      <c r="K402" s="48"/>
      <c r="L402" s="48"/>
      <c r="M402" s="48"/>
      <c r="N402" s="48"/>
      <c r="O402" s="48"/>
      <c r="P402" s="48"/>
      <c r="Q402" s="48"/>
      <c r="R402" s="48"/>
      <c r="S402" s="48"/>
      <c r="T402" s="46">
        <v>1.2</v>
      </c>
      <c r="U402" s="46">
        <v>1100</v>
      </c>
      <c r="V402" s="103">
        <f>(T402*U402)/1000</f>
        <v>1.32</v>
      </c>
      <c r="W402" s="110"/>
      <c r="X402" s="110"/>
      <c r="Y402" s="49"/>
      <c r="Z402" s="49"/>
      <c r="AA402" s="49"/>
      <c r="AB402" s="49"/>
      <c r="AC402" s="49"/>
      <c r="AD402" s="49"/>
      <c r="AE402" s="49"/>
      <c r="AF402" s="49"/>
      <c r="AG402" s="49"/>
      <c r="AH402" s="49"/>
      <c r="AI402" s="49"/>
      <c r="AJ402" s="49"/>
      <c r="AK402" s="49"/>
      <c r="AL402" s="49"/>
      <c r="AM402" s="49"/>
      <c r="AN402" s="49"/>
      <c r="AO402" s="49"/>
      <c r="AP402" s="49"/>
      <c r="AQ402" s="49"/>
      <c r="AR402" s="49"/>
      <c r="AS402" s="49"/>
    </row>
    <row r="403" spans="1:45" s="46" customFormat="1" x14ac:dyDescent="0.25">
      <c r="A403" s="47"/>
      <c r="B403" s="47" t="s">
        <v>96</v>
      </c>
      <c r="F403" s="48"/>
      <c r="G403" s="48"/>
      <c r="H403" s="48"/>
      <c r="I403" s="48"/>
      <c r="J403" s="48"/>
      <c r="K403" s="48"/>
      <c r="L403" s="48"/>
      <c r="M403" s="48"/>
      <c r="N403" s="48"/>
      <c r="O403" s="48"/>
      <c r="P403" s="48"/>
      <c r="Q403" s="48"/>
      <c r="R403" s="48"/>
      <c r="S403" s="48"/>
      <c r="T403" s="46">
        <v>100</v>
      </c>
      <c r="U403" s="46">
        <v>42</v>
      </c>
      <c r="V403" s="103">
        <f>(T403*U403)/1000</f>
        <v>4.2</v>
      </c>
      <c r="W403" s="110"/>
      <c r="X403" s="110"/>
      <c r="Y403" s="49"/>
      <c r="Z403" s="49"/>
      <c r="AA403" s="49"/>
      <c r="AB403" s="49"/>
      <c r="AC403" s="49"/>
      <c r="AD403" s="49"/>
      <c r="AE403" s="49"/>
      <c r="AF403" s="49"/>
      <c r="AG403" s="49"/>
      <c r="AH403" s="49"/>
      <c r="AI403" s="49"/>
      <c r="AJ403" s="49"/>
      <c r="AK403" s="49"/>
      <c r="AL403" s="49"/>
      <c r="AM403" s="49"/>
      <c r="AN403" s="49"/>
      <c r="AO403" s="49"/>
      <c r="AP403" s="49"/>
      <c r="AQ403" s="49"/>
      <c r="AR403" s="49"/>
      <c r="AS403" s="49"/>
    </row>
    <row r="404" spans="1:45" s="51" customFormat="1" x14ac:dyDescent="0.25">
      <c r="A404" s="47"/>
      <c r="B404" s="47" t="s">
        <v>102</v>
      </c>
      <c r="C404" s="46"/>
      <c r="D404" s="46"/>
      <c r="E404" s="46"/>
      <c r="F404" s="48"/>
      <c r="G404" s="48"/>
      <c r="H404" s="48"/>
      <c r="I404" s="48"/>
      <c r="J404" s="48"/>
      <c r="K404" s="48"/>
      <c r="L404" s="48"/>
      <c r="M404" s="48"/>
      <c r="N404" s="48"/>
      <c r="O404" s="48"/>
      <c r="P404" s="48"/>
      <c r="Q404" s="48"/>
      <c r="R404" s="48"/>
      <c r="S404" s="48"/>
      <c r="T404" s="46">
        <v>10</v>
      </c>
      <c r="U404" s="46">
        <v>51</v>
      </c>
      <c r="V404" s="103">
        <f>(T404*U404)/1000</f>
        <v>0.51</v>
      </c>
      <c r="W404" s="109"/>
      <c r="X404" s="109"/>
      <c r="Y404" s="52"/>
      <c r="Z404" s="52"/>
      <c r="AA404" s="52"/>
      <c r="AB404" s="52"/>
      <c r="AC404" s="52"/>
      <c r="AD404" s="52"/>
      <c r="AE404" s="52"/>
      <c r="AF404" s="52"/>
      <c r="AG404" s="52"/>
      <c r="AH404" s="52"/>
      <c r="AI404" s="52"/>
      <c r="AJ404" s="52"/>
      <c r="AK404" s="52"/>
      <c r="AL404" s="52"/>
      <c r="AM404" s="52"/>
      <c r="AN404" s="52"/>
      <c r="AO404" s="52"/>
      <c r="AP404" s="52"/>
      <c r="AQ404" s="52"/>
      <c r="AR404" s="52"/>
      <c r="AS404" s="52"/>
    </row>
    <row r="405" spans="1:45" s="51" customFormat="1" x14ac:dyDescent="0.25">
      <c r="A405" s="50"/>
      <c r="B405" s="50" t="s">
        <v>100</v>
      </c>
      <c r="F405" s="37"/>
      <c r="G405" s="37"/>
      <c r="H405" s="37"/>
      <c r="I405" s="37"/>
      <c r="J405" s="37"/>
      <c r="K405" s="37"/>
      <c r="L405" s="37"/>
      <c r="M405" s="37"/>
      <c r="N405" s="37"/>
      <c r="O405" s="37"/>
      <c r="P405" s="37"/>
      <c r="Q405" s="37"/>
      <c r="R405" s="37"/>
      <c r="S405" s="37"/>
      <c r="V405" s="102">
        <f>SUM(V402:V404)</f>
        <v>6.03</v>
      </c>
      <c r="W405" s="109"/>
      <c r="X405" s="109"/>
      <c r="Y405" s="52"/>
      <c r="Z405" s="52"/>
      <c r="AA405" s="52"/>
      <c r="AB405" s="52"/>
      <c r="AC405" s="52"/>
      <c r="AD405" s="52"/>
      <c r="AE405" s="52"/>
      <c r="AF405" s="52"/>
      <c r="AG405" s="52"/>
      <c r="AH405" s="52"/>
      <c r="AI405" s="52"/>
      <c r="AJ405" s="52"/>
      <c r="AK405" s="52"/>
      <c r="AL405" s="52"/>
      <c r="AM405" s="52"/>
      <c r="AN405" s="52"/>
      <c r="AO405" s="52"/>
      <c r="AP405" s="52"/>
      <c r="AQ405" s="52"/>
      <c r="AR405" s="52"/>
      <c r="AS405" s="52"/>
    </row>
    <row r="406" spans="1:45" s="56" customFormat="1" x14ac:dyDescent="0.25">
      <c r="A406" s="50"/>
      <c r="B406" s="50" t="s">
        <v>20</v>
      </c>
      <c r="C406" s="51"/>
      <c r="D406" s="51"/>
      <c r="E406" s="51"/>
      <c r="F406" s="37">
        <v>40</v>
      </c>
      <c r="G406" s="37"/>
      <c r="H406" s="37">
        <v>3.48</v>
      </c>
      <c r="I406" s="37">
        <v>0.6</v>
      </c>
      <c r="J406" s="37">
        <v>16</v>
      </c>
      <c r="K406" s="37">
        <v>83.6</v>
      </c>
      <c r="L406" s="37">
        <v>0.1</v>
      </c>
      <c r="M406" s="37">
        <v>0</v>
      </c>
      <c r="N406" s="37">
        <v>0</v>
      </c>
      <c r="O406" s="37">
        <v>0.66</v>
      </c>
      <c r="P406" s="37">
        <v>13.2</v>
      </c>
      <c r="Q406" s="37">
        <v>93.6</v>
      </c>
      <c r="R406" s="37">
        <v>26.4</v>
      </c>
      <c r="S406" s="37">
        <v>1.76</v>
      </c>
      <c r="T406" s="46">
        <v>40</v>
      </c>
      <c r="U406" s="46">
        <v>62</v>
      </c>
      <c r="V406" s="102">
        <f>(T406*U406)/1000</f>
        <v>2.48</v>
      </c>
      <c r="W406" s="109"/>
      <c r="X406" s="109"/>
      <c r="Y406" s="64"/>
      <c r="Z406" s="64"/>
      <c r="AA406" s="64"/>
      <c r="AB406" s="64"/>
      <c r="AC406" s="64"/>
      <c r="AD406" s="64"/>
      <c r="AE406" s="64"/>
      <c r="AF406" s="64"/>
      <c r="AG406" s="64"/>
      <c r="AH406" s="64"/>
      <c r="AI406" s="64"/>
      <c r="AJ406" s="64"/>
      <c r="AK406" s="64"/>
      <c r="AL406" s="64"/>
      <c r="AM406" s="64"/>
      <c r="AN406" s="64"/>
      <c r="AO406" s="64"/>
      <c r="AP406" s="64"/>
      <c r="AQ406" s="64"/>
      <c r="AR406" s="64"/>
      <c r="AS406" s="64"/>
    </row>
    <row r="407" spans="1:45" s="46" customFormat="1" x14ac:dyDescent="0.25">
      <c r="A407" s="55"/>
      <c r="B407" s="55" t="s">
        <v>154</v>
      </c>
      <c r="C407" s="56"/>
      <c r="D407" s="56"/>
      <c r="E407" s="56"/>
      <c r="F407" s="12"/>
      <c r="G407" s="12"/>
      <c r="H407" s="12">
        <f>H394+H401+H406</f>
        <v>12.59</v>
      </c>
      <c r="I407" s="12">
        <f t="shared" ref="I407:S407" si="48">I394+I401+I406</f>
        <v>9.7299999999999986</v>
      </c>
      <c r="J407" s="12">
        <f t="shared" si="48"/>
        <v>75.400000000000006</v>
      </c>
      <c r="K407" s="12">
        <f t="shared" si="48"/>
        <v>422.6</v>
      </c>
      <c r="L407" s="12">
        <f t="shared" si="48"/>
        <v>0.18</v>
      </c>
      <c r="M407" s="12">
        <f t="shared" si="48"/>
        <v>1.04</v>
      </c>
      <c r="N407" s="12">
        <f t="shared" si="48"/>
        <v>9.0299999999999994</v>
      </c>
      <c r="O407" s="12">
        <f t="shared" si="48"/>
        <v>0.82000000000000006</v>
      </c>
      <c r="P407" s="12">
        <f t="shared" si="48"/>
        <v>146.83999999999997</v>
      </c>
      <c r="Q407" s="12">
        <f t="shared" si="48"/>
        <v>217.1</v>
      </c>
      <c r="R407" s="12">
        <f t="shared" si="48"/>
        <v>46.92</v>
      </c>
      <c r="S407" s="12">
        <f t="shared" si="48"/>
        <v>2.25</v>
      </c>
      <c r="T407" s="56"/>
      <c r="U407" s="56"/>
      <c r="V407" s="95">
        <f>V400+V405+V406</f>
        <v>14.659949999999998</v>
      </c>
      <c r="W407" s="110"/>
      <c r="X407" s="110"/>
      <c r="Y407" s="49"/>
      <c r="Z407" s="49"/>
      <c r="AA407" s="49"/>
      <c r="AB407" s="49"/>
      <c r="AC407" s="49"/>
      <c r="AD407" s="49"/>
      <c r="AE407" s="49"/>
      <c r="AF407" s="49"/>
      <c r="AG407" s="49"/>
      <c r="AH407" s="49"/>
      <c r="AI407" s="49"/>
      <c r="AJ407" s="49"/>
      <c r="AK407" s="49"/>
      <c r="AL407" s="49"/>
      <c r="AM407" s="49"/>
      <c r="AN407" s="49"/>
      <c r="AO407" s="49"/>
      <c r="AP407" s="49"/>
      <c r="AQ407" s="49"/>
      <c r="AR407" s="49"/>
      <c r="AS407" s="49"/>
    </row>
    <row r="408" spans="1:45" s="51" customFormat="1" x14ac:dyDescent="0.25">
      <c r="A408" s="47"/>
      <c r="B408" s="53" t="s">
        <v>152</v>
      </c>
      <c r="C408" s="46"/>
      <c r="D408" s="46"/>
      <c r="E408" s="46"/>
      <c r="F408" s="48"/>
      <c r="G408" s="48"/>
      <c r="H408" s="48"/>
      <c r="I408" s="48"/>
      <c r="J408" s="48"/>
      <c r="K408" s="48"/>
      <c r="L408" s="48"/>
      <c r="M408" s="48"/>
      <c r="N408" s="48"/>
      <c r="O408" s="48"/>
      <c r="P408" s="48"/>
      <c r="Q408" s="48"/>
      <c r="R408" s="48"/>
      <c r="S408" s="48"/>
      <c r="T408" s="46"/>
      <c r="U408" s="46"/>
      <c r="V408" s="103"/>
      <c r="W408" s="109"/>
      <c r="X408" s="109"/>
      <c r="Y408" s="52"/>
      <c r="Z408" s="52"/>
      <c r="AA408" s="52"/>
      <c r="AB408" s="52"/>
      <c r="AC408" s="52"/>
      <c r="AD408" s="52"/>
      <c r="AE408" s="52"/>
      <c r="AF408" s="52"/>
      <c r="AG408" s="52"/>
      <c r="AH408" s="52"/>
      <c r="AI408" s="52"/>
      <c r="AJ408" s="52"/>
      <c r="AK408" s="52"/>
      <c r="AL408" s="52"/>
      <c r="AM408" s="52"/>
      <c r="AN408" s="52"/>
      <c r="AO408" s="52"/>
      <c r="AP408" s="52"/>
      <c r="AQ408" s="52"/>
      <c r="AR408" s="52"/>
      <c r="AS408" s="52"/>
    </row>
    <row r="409" spans="1:45" s="46" customFormat="1" ht="37.5" x14ac:dyDescent="0.25">
      <c r="A409" s="50" t="s">
        <v>67</v>
      </c>
      <c r="B409" s="50" t="s">
        <v>40</v>
      </c>
      <c r="C409" s="51"/>
      <c r="D409" s="51"/>
      <c r="E409" s="51"/>
      <c r="F409" s="37">
        <v>50</v>
      </c>
      <c r="G409" s="37"/>
      <c r="H409" s="101">
        <v>0.99</v>
      </c>
      <c r="I409" s="119">
        <v>3.38</v>
      </c>
      <c r="J409" s="119">
        <v>6.1</v>
      </c>
      <c r="K409" s="101">
        <v>55.25</v>
      </c>
      <c r="L409" s="119">
        <v>0.01</v>
      </c>
      <c r="M409" s="119">
        <v>5.27</v>
      </c>
      <c r="N409" s="101">
        <v>0</v>
      </c>
      <c r="O409" s="101">
        <v>2.2400000000000002</v>
      </c>
      <c r="P409" s="101">
        <v>19.5</v>
      </c>
      <c r="Q409" s="101">
        <v>22.65</v>
      </c>
      <c r="R409" s="101">
        <v>11.58</v>
      </c>
      <c r="S409" s="101">
        <v>0.74</v>
      </c>
      <c r="T409" s="51"/>
      <c r="U409" s="51"/>
      <c r="V409" s="102"/>
      <c r="W409" s="110"/>
      <c r="X409" s="110"/>
      <c r="Y409" s="49"/>
      <c r="Z409" s="49"/>
      <c r="AA409" s="49"/>
      <c r="AB409" s="49"/>
      <c r="AC409" s="49"/>
      <c r="AD409" s="49"/>
      <c r="AE409" s="49"/>
      <c r="AF409" s="49"/>
      <c r="AG409" s="49"/>
      <c r="AH409" s="49"/>
      <c r="AI409" s="49"/>
      <c r="AJ409" s="49"/>
      <c r="AK409" s="49"/>
      <c r="AL409" s="49"/>
      <c r="AM409" s="49"/>
      <c r="AN409" s="49"/>
      <c r="AO409" s="49"/>
      <c r="AP409" s="49"/>
      <c r="AQ409" s="49"/>
      <c r="AR409" s="49"/>
      <c r="AS409" s="49"/>
    </row>
    <row r="410" spans="1:45" s="46" customFormat="1" x14ac:dyDescent="0.25">
      <c r="A410" s="47"/>
      <c r="B410" s="47" t="s">
        <v>121</v>
      </c>
      <c r="F410" s="48"/>
      <c r="G410" s="48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6">
        <v>66</v>
      </c>
      <c r="U410" s="46">
        <v>87</v>
      </c>
      <c r="V410" s="103">
        <f>T410*U410/1000</f>
        <v>5.742</v>
      </c>
      <c r="W410" s="110"/>
      <c r="X410" s="110"/>
      <c r="Y410" s="49"/>
      <c r="Z410" s="49"/>
      <c r="AA410" s="49"/>
      <c r="AB410" s="49"/>
      <c r="AC410" s="49"/>
      <c r="AD410" s="49"/>
      <c r="AE410" s="49"/>
      <c r="AF410" s="49"/>
      <c r="AG410" s="49"/>
      <c r="AH410" s="49"/>
      <c r="AI410" s="49"/>
      <c r="AJ410" s="49"/>
      <c r="AK410" s="49"/>
      <c r="AL410" s="49"/>
      <c r="AM410" s="49"/>
      <c r="AN410" s="49"/>
      <c r="AO410" s="49"/>
      <c r="AP410" s="49"/>
      <c r="AQ410" s="49"/>
      <c r="AR410" s="49"/>
      <c r="AS410" s="49"/>
    </row>
    <row r="411" spans="1:45" s="46" customFormat="1" x14ac:dyDescent="0.25">
      <c r="A411" s="47"/>
      <c r="B411" s="47" t="s">
        <v>102</v>
      </c>
      <c r="F411" s="48"/>
      <c r="G411" s="48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6">
        <v>1</v>
      </c>
      <c r="U411" s="46">
        <v>51</v>
      </c>
      <c r="V411" s="103">
        <f>T411*U411/1000</f>
        <v>5.0999999999999997E-2</v>
      </c>
      <c r="W411" s="110"/>
      <c r="X411" s="110"/>
      <c r="Y411" s="49"/>
      <c r="Z411" s="49"/>
      <c r="AA411" s="49"/>
      <c r="AB411" s="49"/>
      <c r="AC411" s="49"/>
      <c r="AD411" s="49"/>
      <c r="AE411" s="49"/>
      <c r="AF411" s="49"/>
      <c r="AG411" s="49"/>
      <c r="AH411" s="49"/>
      <c r="AI411" s="49"/>
      <c r="AJ411" s="49"/>
      <c r="AK411" s="49"/>
      <c r="AL411" s="49"/>
      <c r="AM411" s="49"/>
      <c r="AN411" s="49"/>
      <c r="AO411" s="49"/>
      <c r="AP411" s="49"/>
      <c r="AQ411" s="49"/>
      <c r="AR411" s="49"/>
      <c r="AS411" s="49"/>
    </row>
    <row r="412" spans="1:45" s="51" customFormat="1" x14ac:dyDescent="0.25">
      <c r="A412" s="47"/>
      <c r="B412" s="47" t="s">
        <v>105</v>
      </c>
      <c r="C412" s="46"/>
      <c r="D412" s="46"/>
      <c r="E412" s="46"/>
      <c r="F412" s="48"/>
      <c r="G412" s="48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6">
        <v>3</v>
      </c>
      <c r="U412" s="46">
        <v>146</v>
      </c>
      <c r="V412" s="103">
        <f>T412*U412/1000</f>
        <v>0.438</v>
      </c>
      <c r="W412" s="109"/>
      <c r="X412" s="109"/>
      <c r="Y412" s="52"/>
      <c r="Z412" s="52"/>
      <c r="AA412" s="52"/>
      <c r="AB412" s="52"/>
      <c r="AC412" s="52"/>
      <c r="AD412" s="52"/>
      <c r="AE412" s="52"/>
      <c r="AF412" s="52"/>
      <c r="AG412" s="52"/>
      <c r="AH412" s="52"/>
      <c r="AI412" s="52"/>
      <c r="AJ412" s="52"/>
      <c r="AK412" s="52"/>
      <c r="AL412" s="52"/>
      <c r="AM412" s="52"/>
      <c r="AN412" s="52"/>
      <c r="AO412" s="52"/>
      <c r="AP412" s="52"/>
      <c r="AQ412" s="52"/>
      <c r="AR412" s="52"/>
      <c r="AS412" s="52"/>
    </row>
    <row r="413" spans="1:45" s="51" customFormat="1" x14ac:dyDescent="0.25">
      <c r="A413" s="50"/>
      <c r="B413" s="50" t="s">
        <v>100</v>
      </c>
      <c r="F413" s="37"/>
      <c r="G413" s="37"/>
      <c r="H413" s="101"/>
      <c r="I413" s="101"/>
      <c r="J413" s="101"/>
      <c r="K413" s="101"/>
      <c r="L413" s="101"/>
      <c r="M413" s="101"/>
      <c r="N413" s="101"/>
      <c r="O413" s="101"/>
      <c r="P413" s="101"/>
      <c r="Q413" s="101"/>
      <c r="R413" s="101"/>
      <c r="S413" s="101"/>
      <c r="V413" s="102">
        <f>SUM(V410:V412)</f>
        <v>6.2309999999999999</v>
      </c>
      <c r="W413" s="109"/>
      <c r="X413" s="109"/>
      <c r="Y413" s="52"/>
      <c r="Z413" s="52"/>
      <c r="AA413" s="52"/>
      <c r="AB413" s="52"/>
      <c r="AC413" s="52"/>
      <c r="AD413" s="52"/>
      <c r="AE413" s="52"/>
      <c r="AF413" s="52"/>
      <c r="AG413" s="52"/>
      <c r="AH413" s="52"/>
      <c r="AI413" s="52"/>
      <c r="AJ413" s="52"/>
      <c r="AK413" s="52"/>
      <c r="AL413" s="52"/>
      <c r="AM413" s="52"/>
      <c r="AN413" s="52"/>
      <c r="AO413" s="52"/>
      <c r="AP413" s="52"/>
      <c r="AQ413" s="52"/>
      <c r="AR413" s="52"/>
      <c r="AS413" s="52"/>
    </row>
    <row r="414" spans="1:45" s="46" customFormat="1" ht="37.5" x14ac:dyDescent="0.25">
      <c r="A414" s="50" t="s">
        <v>159</v>
      </c>
      <c r="B414" s="50" t="s">
        <v>160</v>
      </c>
      <c r="C414" s="51"/>
      <c r="D414" s="51"/>
      <c r="E414" s="51"/>
      <c r="F414" s="37" t="s">
        <v>0</v>
      </c>
      <c r="G414" s="37"/>
      <c r="H414" s="101">
        <v>5.8</v>
      </c>
      <c r="I414" s="101">
        <v>3.77</v>
      </c>
      <c r="J414" s="101">
        <v>36.71</v>
      </c>
      <c r="K414" s="101">
        <v>206</v>
      </c>
      <c r="L414" s="101">
        <v>0.13</v>
      </c>
      <c r="M414" s="101">
        <v>0</v>
      </c>
      <c r="N414" s="101">
        <v>0.02</v>
      </c>
      <c r="O414" s="101">
        <v>0.05</v>
      </c>
      <c r="P414" s="101">
        <v>14.95</v>
      </c>
      <c r="Q414" s="101">
        <v>63.73</v>
      </c>
      <c r="R414" s="101">
        <v>23.93</v>
      </c>
      <c r="S414" s="101">
        <v>0.81</v>
      </c>
      <c r="T414" s="51"/>
      <c r="U414" s="51"/>
      <c r="V414" s="102"/>
      <c r="W414" s="110"/>
      <c r="X414" s="110"/>
      <c r="Y414" s="49"/>
      <c r="Z414" s="49"/>
      <c r="AA414" s="49"/>
      <c r="AB414" s="49"/>
      <c r="AC414" s="49"/>
      <c r="AD414" s="49"/>
      <c r="AE414" s="49"/>
      <c r="AF414" s="49"/>
      <c r="AG414" s="49"/>
      <c r="AH414" s="49"/>
      <c r="AI414" s="49"/>
      <c r="AJ414" s="49"/>
      <c r="AK414" s="49"/>
      <c r="AL414" s="49"/>
      <c r="AM414" s="49"/>
      <c r="AN414" s="49"/>
      <c r="AO414" s="49"/>
      <c r="AP414" s="49"/>
      <c r="AQ414" s="49"/>
      <c r="AR414" s="49"/>
      <c r="AS414" s="49"/>
    </row>
    <row r="415" spans="1:45" s="46" customFormat="1" x14ac:dyDescent="0.25">
      <c r="A415" s="47"/>
      <c r="B415" s="47" t="s">
        <v>161</v>
      </c>
      <c r="F415" s="48"/>
      <c r="G415" s="48"/>
      <c r="H415" s="48"/>
      <c r="I415" s="48"/>
      <c r="J415" s="48"/>
      <c r="K415" s="48"/>
      <c r="L415" s="48"/>
      <c r="M415" s="48"/>
      <c r="N415" s="48"/>
      <c r="O415" s="48"/>
      <c r="P415" s="48"/>
      <c r="Q415" s="48"/>
      <c r="R415" s="48"/>
      <c r="S415" s="48"/>
      <c r="T415" s="46">
        <v>53</v>
      </c>
      <c r="U415" s="46">
        <v>38</v>
      </c>
      <c r="V415" s="103">
        <f>T415*U415/1000</f>
        <v>2.0139999999999998</v>
      </c>
      <c r="W415" s="110"/>
      <c r="X415" s="110"/>
      <c r="Y415" s="49"/>
      <c r="Z415" s="49"/>
      <c r="AA415" s="49"/>
      <c r="AB415" s="49"/>
      <c r="AC415" s="49"/>
      <c r="AD415" s="49"/>
      <c r="AE415" s="49"/>
      <c r="AF415" s="49"/>
      <c r="AG415" s="49"/>
      <c r="AH415" s="49"/>
      <c r="AI415" s="49"/>
      <c r="AJ415" s="49"/>
      <c r="AK415" s="49"/>
      <c r="AL415" s="49"/>
      <c r="AM415" s="49"/>
      <c r="AN415" s="49"/>
      <c r="AO415" s="49"/>
      <c r="AP415" s="49"/>
      <c r="AQ415" s="49"/>
      <c r="AR415" s="49"/>
      <c r="AS415" s="49"/>
    </row>
    <row r="416" spans="1:45" s="46" customFormat="1" x14ac:dyDescent="0.25">
      <c r="A416" s="47"/>
      <c r="B416" s="47" t="s">
        <v>98</v>
      </c>
      <c r="F416" s="48"/>
      <c r="G416" s="48"/>
      <c r="H416" s="48"/>
      <c r="I416" s="48"/>
      <c r="J416" s="48"/>
      <c r="K416" s="48"/>
      <c r="L416" s="48"/>
      <c r="M416" s="48"/>
      <c r="N416" s="48"/>
      <c r="O416" s="48"/>
      <c r="P416" s="48"/>
      <c r="Q416" s="48"/>
      <c r="R416" s="48"/>
      <c r="S416" s="48"/>
      <c r="T416" s="46">
        <v>5</v>
      </c>
      <c r="U416" s="46">
        <v>429</v>
      </c>
      <c r="V416" s="103">
        <f>T416*U416/1000</f>
        <v>2.145</v>
      </c>
      <c r="W416" s="110"/>
      <c r="X416" s="110"/>
      <c r="Y416" s="49"/>
      <c r="Z416" s="49"/>
      <c r="AA416" s="49"/>
      <c r="AB416" s="49"/>
      <c r="AC416" s="49"/>
      <c r="AD416" s="49"/>
      <c r="AE416" s="49"/>
      <c r="AF416" s="49"/>
      <c r="AG416" s="49"/>
      <c r="AH416" s="49"/>
      <c r="AI416" s="49"/>
      <c r="AJ416" s="49"/>
      <c r="AK416" s="49"/>
      <c r="AL416" s="49"/>
      <c r="AM416" s="49"/>
      <c r="AN416" s="49"/>
      <c r="AO416" s="49"/>
      <c r="AP416" s="49"/>
      <c r="AQ416" s="49"/>
      <c r="AR416" s="49"/>
      <c r="AS416" s="49"/>
    </row>
    <row r="417" spans="1:45" s="46" customFormat="1" x14ac:dyDescent="0.25">
      <c r="A417" s="47"/>
      <c r="B417" s="47" t="s">
        <v>99</v>
      </c>
      <c r="F417" s="48"/>
      <c r="G417" s="48"/>
      <c r="H417" s="48"/>
      <c r="I417" s="48"/>
      <c r="J417" s="48"/>
      <c r="K417" s="48"/>
      <c r="L417" s="48"/>
      <c r="M417" s="48"/>
      <c r="N417" s="48"/>
      <c r="O417" s="48"/>
      <c r="P417" s="48"/>
      <c r="Q417" s="48"/>
      <c r="R417" s="48"/>
      <c r="S417" s="48"/>
      <c r="T417" s="46">
        <v>1</v>
      </c>
      <c r="U417" s="46">
        <v>10.23</v>
      </c>
      <c r="V417" s="103">
        <f>T417*U417/1000</f>
        <v>1.0230000000000001E-2</v>
      </c>
      <c r="W417" s="110"/>
      <c r="X417" s="110"/>
      <c r="Y417" s="49"/>
      <c r="Z417" s="49"/>
      <c r="AA417" s="49"/>
      <c r="AB417" s="49"/>
      <c r="AC417" s="49"/>
      <c r="AD417" s="49"/>
      <c r="AE417" s="49"/>
      <c r="AF417" s="49"/>
      <c r="AG417" s="49"/>
      <c r="AH417" s="49"/>
      <c r="AI417" s="49"/>
      <c r="AJ417" s="49"/>
      <c r="AK417" s="49"/>
      <c r="AL417" s="49"/>
      <c r="AM417" s="49"/>
      <c r="AN417" s="49"/>
      <c r="AO417" s="49"/>
      <c r="AP417" s="49"/>
      <c r="AQ417" s="49"/>
      <c r="AR417" s="49"/>
      <c r="AS417" s="49"/>
    </row>
    <row r="418" spans="1:45" s="46" customFormat="1" x14ac:dyDescent="0.25">
      <c r="A418" s="47"/>
      <c r="B418" s="50" t="s">
        <v>100</v>
      </c>
      <c r="F418" s="48"/>
      <c r="G418" s="48"/>
      <c r="H418" s="48"/>
      <c r="I418" s="48"/>
      <c r="J418" s="48"/>
      <c r="K418" s="48"/>
      <c r="L418" s="48"/>
      <c r="M418" s="48"/>
      <c r="N418" s="48"/>
      <c r="O418" s="48"/>
      <c r="P418" s="48"/>
      <c r="Q418" s="48"/>
      <c r="R418" s="48"/>
      <c r="S418" s="48"/>
      <c r="V418" s="102">
        <f>SUM(V415:V417)</f>
        <v>4.1692299999999998</v>
      </c>
      <c r="W418" s="110"/>
      <c r="X418" s="110"/>
      <c r="Y418" s="49"/>
      <c r="Z418" s="49"/>
      <c r="AA418" s="49"/>
      <c r="AB418" s="49"/>
      <c r="AC418" s="49"/>
      <c r="AD418" s="49"/>
      <c r="AE418" s="49"/>
      <c r="AF418" s="49"/>
      <c r="AG418" s="49"/>
      <c r="AH418" s="49"/>
      <c r="AI418" s="49"/>
      <c r="AJ418" s="49"/>
      <c r="AK418" s="49"/>
      <c r="AL418" s="49"/>
      <c r="AM418" s="49"/>
      <c r="AN418" s="49"/>
      <c r="AO418" s="49"/>
      <c r="AP418" s="49"/>
      <c r="AQ418" s="49"/>
      <c r="AR418" s="49"/>
      <c r="AS418" s="49"/>
    </row>
    <row r="419" spans="1:45" ht="37.5" x14ac:dyDescent="0.3">
      <c r="A419" s="38" t="s">
        <v>84</v>
      </c>
      <c r="B419" s="39" t="s">
        <v>47</v>
      </c>
      <c r="C419" s="39"/>
      <c r="D419" s="39"/>
      <c r="E419" s="39"/>
      <c r="F419" s="37">
        <v>50</v>
      </c>
      <c r="G419" s="37"/>
      <c r="H419" s="37">
        <v>10.99</v>
      </c>
      <c r="I419" s="37">
        <v>5.28</v>
      </c>
      <c r="J419" s="37">
        <v>7.48</v>
      </c>
      <c r="K419" s="37">
        <v>106</v>
      </c>
      <c r="L419" s="37">
        <v>0.08</v>
      </c>
      <c r="M419" s="37">
        <v>0.42</v>
      </c>
      <c r="N419" s="37">
        <v>0.01</v>
      </c>
      <c r="O419" s="37">
        <v>0.17</v>
      </c>
      <c r="P419" s="37">
        <v>11.71</v>
      </c>
      <c r="Q419" s="37">
        <v>83.85</v>
      </c>
      <c r="R419" s="37">
        <v>15.3</v>
      </c>
      <c r="S419" s="37">
        <v>0.72</v>
      </c>
      <c r="T419" s="92"/>
      <c r="U419" s="92"/>
      <c r="V419" s="92"/>
    </row>
    <row r="420" spans="1:45" x14ac:dyDescent="0.3">
      <c r="A420" s="5"/>
      <c r="B420" s="6" t="s">
        <v>127</v>
      </c>
      <c r="C420" s="6"/>
      <c r="D420" s="6"/>
      <c r="E420" s="6"/>
      <c r="F420" s="101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22">
        <v>44</v>
      </c>
      <c r="U420" s="22">
        <v>476</v>
      </c>
      <c r="V420" s="84">
        <f t="shared" ref="V420:V426" si="49">(T420*U420)/1000</f>
        <v>20.943999999999999</v>
      </c>
    </row>
    <row r="421" spans="1:45" x14ac:dyDescent="0.3">
      <c r="A421" s="5"/>
      <c r="B421" s="6" t="s">
        <v>109</v>
      </c>
      <c r="C421" s="6"/>
      <c r="D421" s="6"/>
      <c r="E421" s="6"/>
      <c r="F421" s="101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22">
        <v>9</v>
      </c>
      <c r="U421" s="22">
        <v>62</v>
      </c>
      <c r="V421" s="84">
        <f t="shared" si="49"/>
        <v>0.55800000000000005</v>
      </c>
    </row>
    <row r="422" spans="1:45" x14ac:dyDescent="0.3">
      <c r="A422" s="5"/>
      <c r="B422" s="6" t="s">
        <v>110</v>
      </c>
      <c r="C422" s="6"/>
      <c r="D422" s="6"/>
      <c r="E422" s="6"/>
      <c r="F422" s="101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22">
        <v>5</v>
      </c>
      <c r="U422" s="22">
        <v>31</v>
      </c>
      <c r="V422" s="84">
        <f t="shared" si="49"/>
        <v>0.155</v>
      </c>
    </row>
    <row r="423" spans="1:45" x14ac:dyDescent="0.3">
      <c r="A423" s="5"/>
      <c r="B423" s="6" t="s">
        <v>116</v>
      </c>
      <c r="C423" s="6"/>
      <c r="D423" s="6"/>
      <c r="E423" s="6"/>
      <c r="F423" s="101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22">
        <v>3</v>
      </c>
      <c r="U423" s="22">
        <v>165</v>
      </c>
      <c r="V423" s="84">
        <f t="shared" si="49"/>
        <v>0.495</v>
      </c>
    </row>
    <row r="424" spans="1:45" x14ac:dyDescent="0.3">
      <c r="A424" s="5"/>
      <c r="B424" s="6" t="s">
        <v>99</v>
      </c>
      <c r="C424" s="6"/>
      <c r="D424" s="6"/>
      <c r="E424" s="6"/>
      <c r="F424" s="101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22">
        <v>1</v>
      </c>
      <c r="U424" s="22">
        <v>10.23</v>
      </c>
      <c r="V424" s="84">
        <f t="shared" si="49"/>
        <v>1.0230000000000001E-2</v>
      </c>
    </row>
    <row r="425" spans="1:45" x14ac:dyDescent="0.3">
      <c r="A425" s="5"/>
      <c r="B425" s="6" t="s">
        <v>105</v>
      </c>
      <c r="C425" s="6"/>
      <c r="D425" s="6"/>
      <c r="E425" s="6"/>
      <c r="F425" s="101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22">
        <v>3</v>
      </c>
      <c r="U425" s="22">
        <v>146</v>
      </c>
      <c r="V425" s="84">
        <f t="shared" si="49"/>
        <v>0.438</v>
      </c>
    </row>
    <row r="426" spans="1:45" s="33" customFormat="1" x14ac:dyDescent="0.3">
      <c r="A426" s="5"/>
      <c r="B426" s="6" t="s">
        <v>107</v>
      </c>
      <c r="C426" s="6"/>
      <c r="D426" s="6"/>
      <c r="E426" s="6"/>
      <c r="F426" s="101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22">
        <v>5</v>
      </c>
      <c r="U426" s="22">
        <v>42</v>
      </c>
      <c r="V426" s="84">
        <f t="shared" si="49"/>
        <v>0.21</v>
      </c>
      <c r="W426" s="107"/>
      <c r="X426" s="107"/>
    </row>
    <row r="427" spans="1:45" s="33" customFormat="1" x14ac:dyDescent="0.3">
      <c r="A427" s="34"/>
      <c r="B427" s="3" t="s">
        <v>100</v>
      </c>
      <c r="C427" s="3"/>
      <c r="D427" s="3"/>
      <c r="E427" s="3"/>
      <c r="F427" s="101"/>
      <c r="G427" s="101"/>
      <c r="H427" s="101"/>
      <c r="I427" s="101"/>
      <c r="J427" s="101"/>
      <c r="K427" s="101"/>
      <c r="L427" s="101"/>
      <c r="M427" s="101"/>
      <c r="N427" s="101"/>
      <c r="O427" s="101"/>
      <c r="P427" s="101"/>
      <c r="Q427" s="101"/>
      <c r="R427" s="101"/>
      <c r="S427" s="101"/>
      <c r="T427" s="36"/>
      <c r="U427" s="36"/>
      <c r="V427" s="85">
        <f>SUM(V420:V426)</f>
        <v>22.810230000000001</v>
      </c>
      <c r="W427" s="107"/>
      <c r="X427" s="107"/>
    </row>
    <row r="428" spans="1:45" s="46" customFormat="1" ht="37.5" x14ac:dyDescent="0.25">
      <c r="A428" s="50" t="s">
        <v>71</v>
      </c>
      <c r="B428" s="50" t="s">
        <v>34</v>
      </c>
      <c r="C428" s="51"/>
      <c r="D428" s="51"/>
      <c r="E428" s="51"/>
      <c r="F428" s="37">
        <v>200</v>
      </c>
      <c r="G428" s="37"/>
      <c r="H428" s="101">
        <v>0.22</v>
      </c>
      <c r="I428" s="101">
        <v>0</v>
      </c>
      <c r="J428" s="101">
        <v>9.4700000000000006</v>
      </c>
      <c r="K428" s="101">
        <v>36.5</v>
      </c>
      <c r="L428" s="101">
        <v>0</v>
      </c>
      <c r="M428" s="101">
        <v>0.18</v>
      </c>
      <c r="N428" s="101">
        <v>0</v>
      </c>
      <c r="O428" s="101">
        <v>0.4</v>
      </c>
      <c r="P428" s="101">
        <v>9.8699999999999992</v>
      </c>
      <c r="Q428" s="101">
        <v>6.78</v>
      </c>
      <c r="R428" s="101">
        <v>2.64</v>
      </c>
      <c r="S428" s="101">
        <v>0.54</v>
      </c>
      <c r="T428" s="51"/>
      <c r="U428" s="51"/>
      <c r="V428" s="102"/>
      <c r="W428" s="110"/>
      <c r="X428" s="110"/>
      <c r="Y428" s="49"/>
      <c r="Z428" s="49"/>
      <c r="AA428" s="49"/>
      <c r="AB428" s="49"/>
      <c r="AC428" s="49"/>
      <c r="AD428" s="49"/>
      <c r="AE428" s="49"/>
      <c r="AF428" s="49"/>
      <c r="AG428" s="49"/>
      <c r="AH428" s="49"/>
      <c r="AI428" s="49"/>
      <c r="AJ428" s="49"/>
      <c r="AK428" s="49"/>
      <c r="AL428" s="49"/>
      <c r="AM428" s="49"/>
      <c r="AN428" s="49"/>
      <c r="AO428" s="49"/>
      <c r="AP428" s="49"/>
      <c r="AQ428" s="49"/>
      <c r="AR428" s="49"/>
      <c r="AS428" s="49"/>
    </row>
    <row r="429" spans="1:45" s="46" customFormat="1" x14ac:dyDescent="0.25">
      <c r="A429" s="47"/>
      <c r="B429" s="47" t="s">
        <v>112</v>
      </c>
      <c r="F429" s="48"/>
      <c r="G429" s="48"/>
      <c r="H429" s="48"/>
      <c r="I429" s="48"/>
      <c r="J429" s="48"/>
      <c r="K429" s="48"/>
      <c r="L429" s="48"/>
      <c r="M429" s="48"/>
      <c r="N429" s="48"/>
      <c r="O429" s="48"/>
      <c r="P429" s="48"/>
      <c r="Q429" s="48"/>
      <c r="R429" s="48"/>
      <c r="S429" s="48"/>
      <c r="T429" s="46">
        <v>10</v>
      </c>
      <c r="U429" s="46">
        <v>242</v>
      </c>
      <c r="V429" s="103">
        <f>T429*U429/1000</f>
        <v>2.42</v>
      </c>
      <c r="W429" s="110"/>
      <c r="X429" s="110"/>
      <c r="Y429" s="49"/>
      <c r="Z429" s="49"/>
      <c r="AA429" s="49"/>
      <c r="AB429" s="49"/>
      <c r="AC429" s="49"/>
      <c r="AD429" s="49"/>
      <c r="AE429" s="49"/>
      <c r="AF429" s="49"/>
      <c r="AG429" s="49"/>
      <c r="AH429" s="49"/>
      <c r="AI429" s="49"/>
      <c r="AJ429" s="49"/>
      <c r="AK429" s="49"/>
      <c r="AL429" s="49"/>
      <c r="AM429" s="49"/>
      <c r="AN429" s="49"/>
      <c r="AO429" s="49"/>
      <c r="AP429" s="49"/>
      <c r="AQ429" s="49"/>
      <c r="AR429" s="49"/>
      <c r="AS429" s="49"/>
    </row>
    <row r="430" spans="1:45" s="51" customFormat="1" x14ac:dyDescent="0.25">
      <c r="A430" s="47"/>
      <c r="B430" s="47" t="s">
        <v>102</v>
      </c>
      <c r="C430" s="46"/>
      <c r="D430" s="46"/>
      <c r="E430" s="46"/>
      <c r="F430" s="48"/>
      <c r="G430" s="48"/>
      <c r="H430" s="48"/>
      <c r="I430" s="48"/>
      <c r="J430" s="48"/>
      <c r="K430" s="48"/>
      <c r="L430" s="48"/>
      <c r="M430" s="48"/>
      <c r="N430" s="48"/>
      <c r="O430" s="48"/>
      <c r="P430" s="48"/>
      <c r="Q430" s="48"/>
      <c r="R430" s="48"/>
      <c r="S430" s="48"/>
      <c r="T430" s="46">
        <v>10</v>
      </c>
      <c r="U430" s="46">
        <v>51</v>
      </c>
      <c r="V430" s="103">
        <f>T430*U430/1000</f>
        <v>0.51</v>
      </c>
      <c r="W430" s="109"/>
      <c r="X430" s="109"/>
      <c r="Y430" s="52"/>
      <c r="Z430" s="52"/>
      <c r="AA430" s="52"/>
      <c r="AB430" s="52"/>
      <c r="AC430" s="52"/>
      <c r="AD430" s="52"/>
      <c r="AE430" s="52"/>
      <c r="AF430" s="52"/>
      <c r="AG430" s="52"/>
      <c r="AH430" s="52"/>
      <c r="AI430" s="52"/>
      <c r="AJ430" s="52"/>
      <c r="AK430" s="52"/>
      <c r="AL430" s="52"/>
      <c r="AM430" s="52"/>
      <c r="AN430" s="52"/>
      <c r="AO430" s="52"/>
      <c r="AP430" s="52"/>
      <c r="AQ430" s="52"/>
      <c r="AR430" s="52"/>
      <c r="AS430" s="52"/>
    </row>
    <row r="431" spans="1:45" s="51" customFormat="1" x14ac:dyDescent="0.25">
      <c r="A431" s="50"/>
      <c r="B431" s="50" t="s">
        <v>100</v>
      </c>
      <c r="F431" s="37"/>
      <c r="G431" s="37"/>
      <c r="H431" s="37"/>
      <c r="I431" s="37"/>
      <c r="J431" s="37"/>
      <c r="K431" s="37"/>
      <c r="L431" s="37"/>
      <c r="M431" s="37"/>
      <c r="N431" s="37"/>
      <c r="O431" s="37"/>
      <c r="P431" s="37"/>
      <c r="Q431" s="37"/>
      <c r="R431" s="37"/>
      <c r="S431" s="37"/>
      <c r="V431" s="102">
        <f>SUM(V429:V430)</f>
        <v>2.9299999999999997</v>
      </c>
      <c r="W431" s="109"/>
      <c r="X431" s="109"/>
      <c r="Y431" s="52"/>
      <c r="Z431" s="52"/>
      <c r="AA431" s="52"/>
      <c r="AB431" s="52"/>
      <c r="AC431" s="52"/>
      <c r="AD431" s="52"/>
      <c r="AE431" s="52"/>
      <c r="AF431" s="52"/>
      <c r="AG431" s="52"/>
      <c r="AH431" s="52"/>
      <c r="AI431" s="52"/>
      <c r="AJ431" s="52"/>
      <c r="AK431" s="52"/>
      <c r="AL431" s="52"/>
      <c r="AM431" s="52"/>
      <c r="AN431" s="52"/>
      <c r="AO431" s="52"/>
      <c r="AP431" s="52"/>
      <c r="AQ431" s="52"/>
      <c r="AR431" s="52"/>
      <c r="AS431" s="52"/>
    </row>
    <row r="432" spans="1:45" s="33" customFormat="1" x14ac:dyDescent="0.3">
      <c r="A432" s="34"/>
      <c r="B432" s="3" t="s">
        <v>21</v>
      </c>
      <c r="C432" s="3"/>
      <c r="D432" s="3"/>
      <c r="E432" s="3"/>
      <c r="F432" s="101">
        <v>40</v>
      </c>
      <c r="G432" s="101"/>
      <c r="H432" s="101">
        <v>2.64</v>
      </c>
      <c r="I432" s="101">
        <v>0.48</v>
      </c>
      <c r="J432" s="101">
        <v>14.12</v>
      </c>
      <c r="K432" s="101">
        <v>72.400000000000006</v>
      </c>
      <c r="L432" s="101">
        <v>0.08</v>
      </c>
      <c r="M432" s="101">
        <v>0</v>
      </c>
      <c r="N432" s="101">
        <v>0</v>
      </c>
      <c r="O432" s="101">
        <v>0.4</v>
      </c>
      <c r="P432" s="101">
        <v>14</v>
      </c>
      <c r="Q432" s="101">
        <v>63.2</v>
      </c>
      <c r="R432" s="101">
        <v>18.8</v>
      </c>
      <c r="S432" s="101">
        <v>1.56</v>
      </c>
      <c r="T432" s="22">
        <v>40</v>
      </c>
      <c r="U432" s="22">
        <v>62</v>
      </c>
      <c r="V432" s="85">
        <f>(T432*U432)/1000</f>
        <v>2.48</v>
      </c>
      <c r="W432" s="107"/>
      <c r="X432" s="107"/>
    </row>
    <row r="433" spans="1:45" s="67" customFormat="1" ht="37.5" x14ac:dyDescent="0.25">
      <c r="A433" s="55"/>
      <c r="B433" s="55" t="s">
        <v>153</v>
      </c>
      <c r="C433" s="56"/>
      <c r="D433" s="56"/>
      <c r="E433" s="56"/>
      <c r="F433" s="12"/>
      <c r="G433" s="12"/>
      <c r="H433" s="12">
        <f>H409+H414+H419+H428+H432</f>
        <v>20.64</v>
      </c>
      <c r="I433" s="12">
        <f t="shared" ref="I433:S433" si="50">I409+I414+I419+I428+I432</f>
        <v>12.91</v>
      </c>
      <c r="J433" s="12">
        <f t="shared" si="50"/>
        <v>73.88000000000001</v>
      </c>
      <c r="K433" s="12">
        <f t="shared" si="50"/>
        <v>476.15</v>
      </c>
      <c r="L433" s="12">
        <f t="shared" si="50"/>
        <v>0.30000000000000004</v>
      </c>
      <c r="M433" s="12">
        <f t="shared" si="50"/>
        <v>5.8699999999999992</v>
      </c>
      <c r="N433" s="12">
        <f t="shared" si="50"/>
        <v>0.03</v>
      </c>
      <c r="O433" s="12">
        <f t="shared" si="50"/>
        <v>3.26</v>
      </c>
      <c r="P433" s="12">
        <f t="shared" si="50"/>
        <v>70.03</v>
      </c>
      <c r="Q433" s="12">
        <f t="shared" si="50"/>
        <v>240.20999999999998</v>
      </c>
      <c r="R433" s="12">
        <f t="shared" si="50"/>
        <v>72.25</v>
      </c>
      <c r="S433" s="12">
        <f t="shared" si="50"/>
        <v>4.37</v>
      </c>
      <c r="T433" s="56"/>
      <c r="U433" s="69"/>
      <c r="V433" s="95">
        <f>V413+V418+V427+V431+V432</f>
        <v>38.620459999999994</v>
      </c>
      <c r="W433" s="109"/>
      <c r="X433" s="109"/>
      <c r="Y433" s="68"/>
      <c r="Z433" s="68"/>
      <c r="AA433" s="68"/>
      <c r="AB433" s="68"/>
      <c r="AC433" s="68"/>
      <c r="AD433" s="68"/>
      <c r="AE433" s="68"/>
      <c r="AF433" s="68"/>
      <c r="AG433" s="68"/>
      <c r="AH433" s="68"/>
      <c r="AI433" s="68"/>
      <c r="AJ433" s="68"/>
      <c r="AK433" s="68"/>
      <c r="AL433" s="68"/>
      <c r="AM433" s="68"/>
      <c r="AN433" s="68"/>
      <c r="AO433" s="68"/>
      <c r="AP433" s="68"/>
      <c r="AQ433" s="68"/>
      <c r="AR433" s="68"/>
      <c r="AS433" s="68"/>
    </row>
    <row r="434" spans="1:45" s="51" customFormat="1" x14ac:dyDescent="0.25">
      <c r="A434" s="66"/>
      <c r="B434" s="66" t="s">
        <v>66</v>
      </c>
      <c r="C434" s="67"/>
      <c r="D434" s="67"/>
      <c r="E434" s="67"/>
      <c r="F434" s="18"/>
      <c r="G434" s="18"/>
      <c r="H434" s="18">
        <f t="shared" ref="H434:S434" si="51">H407+H433</f>
        <v>33.230000000000004</v>
      </c>
      <c r="I434" s="18">
        <f t="shared" si="51"/>
        <v>22.64</v>
      </c>
      <c r="J434" s="18">
        <f t="shared" si="51"/>
        <v>149.28000000000003</v>
      </c>
      <c r="K434" s="18">
        <f t="shared" si="51"/>
        <v>898.75</v>
      </c>
      <c r="L434" s="18">
        <f t="shared" si="51"/>
        <v>0.48000000000000004</v>
      </c>
      <c r="M434" s="18">
        <f t="shared" si="51"/>
        <v>6.9099999999999993</v>
      </c>
      <c r="N434" s="18">
        <f t="shared" si="51"/>
        <v>9.0599999999999987</v>
      </c>
      <c r="O434" s="18">
        <f t="shared" si="51"/>
        <v>4.08</v>
      </c>
      <c r="P434" s="18">
        <f t="shared" si="51"/>
        <v>216.86999999999998</v>
      </c>
      <c r="Q434" s="18">
        <f t="shared" si="51"/>
        <v>457.30999999999995</v>
      </c>
      <c r="R434" s="18">
        <f t="shared" si="51"/>
        <v>119.17</v>
      </c>
      <c r="S434" s="18">
        <f t="shared" si="51"/>
        <v>6.62</v>
      </c>
      <c r="T434" s="67"/>
      <c r="U434" s="67"/>
      <c r="V434" s="104">
        <f>V407+V433</f>
        <v>53.280409999999989</v>
      </c>
      <c r="W434" s="109"/>
      <c r="X434" s="109"/>
      <c r="Y434" s="52"/>
      <c r="Z434" s="52"/>
      <c r="AA434" s="52"/>
      <c r="AB434" s="52"/>
      <c r="AC434" s="52"/>
      <c r="AD434" s="52"/>
      <c r="AE434" s="52"/>
      <c r="AF434" s="52"/>
      <c r="AG434" s="52"/>
      <c r="AH434" s="52"/>
      <c r="AI434" s="52"/>
      <c r="AJ434" s="52"/>
      <c r="AK434" s="52"/>
      <c r="AL434" s="52"/>
      <c r="AM434" s="52"/>
      <c r="AN434" s="52"/>
      <c r="AO434" s="52"/>
      <c r="AP434" s="52"/>
      <c r="AQ434" s="52"/>
      <c r="AR434" s="52"/>
      <c r="AS434" s="52"/>
    </row>
    <row r="435" spans="1:45" s="51" customFormat="1" x14ac:dyDescent="0.25">
      <c r="A435" s="50"/>
      <c r="B435" s="53" t="s">
        <v>43</v>
      </c>
      <c r="F435" s="37"/>
      <c r="G435" s="37"/>
      <c r="H435" s="37"/>
      <c r="I435" s="37"/>
      <c r="J435" s="37"/>
      <c r="K435" s="37"/>
      <c r="L435" s="37"/>
      <c r="M435" s="37"/>
      <c r="N435" s="37"/>
      <c r="O435" s="37"/>
      <c r="P435" s="37"/>
      <c r="Q435" s="37"/>
      <c r="R435" s="37"/>
      <c r="S435" s="37"/>
      <c r="V435" s="102"/>
      <c r="W435" s="109"/>
      <c r="X435" s="109"/>
      <c r="Y435" s="52"/>
      <c r="Z435" s="52"/>
      <c r="AA435" s="52"/>
      <c r="AB435" s="52"/>
      <c r="AC435" s="52"/>
      <c r="AD435" s="52"/>
      <c r="AE435" s="52"/>
      <c r="AF435" s="52"/>
      <c r="AG435" s="52"/>
      <c r="AH435" s="52"/>
      <c r="AI435" s="52"/>
      <c r="AJ435" s="52"/>
      <c r="AK435" s="52"/>
      <c r="AL435" s="52"/>
      <c r="AM435" s="52"/>
      <c r="AN435" s="52"/>
      <c r="AO435" s="52"/>
      <c r="AP435" s="52"/>
      <c r="AQ435" s="52"/>
      <c r="AR435" s="52"/>
      <c r="AS435" s="52"/>
    </row>
    <row r="436" spans="1:45" s="51" customFormat="1" x14ac:dyDescent="0.25">
      <c r="A436" s="50"/>
      <c r="B436" s="53" t="s">
        <v>23</v>
      </c>
      <c r="F436" s="37"/>
      <c r="G436" s="37"/>
      <c r="H436" s="37"/>
      <c r="I436" s="37"/>
      <c r="J436" s="37"/>
      <c r="K436" s="37"/>
      <c r="L436" s="37"/>
      <c r="M436" s="37"/>
      <c r="N436" s="37"/>
      <c r="O436" s="37"/>
      <c r="P436" s="37"/>
      <c r="Q436" s="37"/>
      <c r="R436" s="37"/>
      <c r="S436" s="37"/>
      <c r="V436" s="102"/>
      <c r="W436" s="109"/>
      <c r="X436" s="109"/>
      <c r="Y436" s="52"/>
      <c r="Z436" s="52"/>
      <c r="AA436" s="52"/>
      <c r="AB436" s="52"/>
      <c r="AC436" s="52"/>
      <c r="AD436" s="52"/>
      <c r="AE436" s="52"/>
      <c r="AF436" s="52"/>
      <c r="AG436" s="52"/>
      <c r="AH436" s="52"/>
      <c r="AI436" s="52"/>
      <c r="AJ436" s="52"/>
      <c r="AK436" s="52"/>
      <c r="AL436" s="52"/>
      <c r="AM436" s="52"/>
      <c r="AN436" s="52"/>
      <c r="AO436" s="52"/>
      <c r="AP436" s="52"/>
      <c r="AQ436" s="52"/>
      <c r="AR436" s="52"/>
      <c r="AS436" s="52"/>
    </row>
    <row r="437" spans="1:45" s="46" customFormat="1" ht="56.25" x14ac:dyDescent="0.25">
      <c r="A437" s="50" t="s">
        <v>73</v>
      </c>
      <c r="B437" s="50" t="s">
        <v>57</v>
      </c>
      <c r="C437" s="51"/>
      <c r="D437" s="51"/>
      <c r="E437" s="51"/>
      <c r="F437" s="37" t="s">
        <v>0</v>
      </c>
      <c r="G437" s="37"/>
      <c r="H437" s="37">
        <v>4.46</v>
      </c>
      <c r="I437" s="37">
        <v>5.84</v>
      </c>
      <c r="J437" s="37">
        <v>27.39</v>
      </c>
      <c r="K437" s="37">
        <v>168</v>
      </c>
      <c r="L437" s="37">
        <v>0.16</v>
      </c>
      <c r="M437" s="37">
        <v>0.78</v>
      </c>
      <c r="N437" s="37">
        <v>0.03</v>
      </c>
      <c r="O437" s="37">
        <v>0.4</v>
      </c>
      <c r="P437" s="37">
        <v>95.82</v>
      </c>
      <c r="Q437" s="37">
        <v>137.72999999999999</v>
      </c>
      <c r="R437" s="37">
        <v>41.58</v>
      </c>
      <c r="S437" s="37">
        <v>1.19</v>
      </c>
      <c r="T437" s="51"/>
      <c r="U437" s="51"/>
      <c r="V437" s="102"/>
      <c r="W437" s="110"/>
      <c r="X437" s="110"/>
      <c r="Y437" s="49"/>
      <c r="Z437" s="49"/>
      <c r="AA437" s="49"/>
      <c r="AB437" s="49"/>
      <c r="AC437" s="49"/>
      <c r="AD437" s="49"/>
      <c r="AE437" s="49"/>
      <c r="AF437" s="49"/>
      <c r="AG437" s="49"/>
      <c r="AH437" s="49"/>
      <c r="AI437" s="49"/>
      <c r="AJ437" s="49"/>
      <c r="AK437" s="49"/>
      <c r="AL437" s="49"/>
      <c r="AM437" s="49"/>
      <c r="AN437" s="49"/>
      <c r="AO437" s="49"/>
      <c r="AP437" s="49"/>
      <c r="AQ437" s="49"/>
      <c r="AR437" s="49"/>
      <c r="AS437" s="49"/>
    </row>
    <row r="438" spans="1:45" s="46" customFormat="1" x14ac:dyDescent="0.25">
      <c r="A438" s="47"/>
      <c r="B438" s="47" t="s">
        <v>120</v>
      </c>
      <c r="F438" s="48"/>
      <c r="G438" s="48"/>
      <c r="H438" s="48"/>
      <c r="I438" s="48"/>
      <c r="J438" s="48"/>
      <c r="K438" s="48"/>
      <c r="L438" s="48"/>
      <c r="M438" s="48"/>
      <c r="N438" s="48"/>
      <c r="O438" s="48"/>
      <c r="P438" s="48"/>
      <c r="Q438" s="48"/>
      <c r="R438" s="48"/>
      <c r="S438" s="48"/>
      <c r="T438" s="46">
        <v>20</v>
      </c>
      <c r="U438" s="46">
        <v>53.9</v>
      </c>
      <c r="V438" s="103">
        <f t="shared" ref="V438:V443" si="52">(T438*U438)/1000</f>
        <v>1.0780000000000001</v>
      </c>
      <c r="W438" s="110"/>
      <c r="X438" s="110"/>
      <c r="Y438" s="49"/>
      <c r="Z438" s="49"/>
      <c r="AA438" s="49"/>
      <c r="AB438" s="49"/>
      <c r="AC438" s="49"/>
      <c r="AD438" s="49"/>
      <c r="AE438" s="49"/>
      <c r="AF438" s="49"/>
      <c r="AG438" s="49"/>
      <c r="AH438" s="49"/>
      <c r="AI438" s="49"/>
      <c r="AJ438" s="49"/>
      <c r="AK438" s="49"/>
      <c r="AL438" s="49"/>
      <c r="AM438" s="49"/>
      <c r="AN438" s="49"/>
      <c r="AO438" s="49"/>
      <c r="AP438" s="49"/>
      <c r="AQ438" s="49"/>
      <c r="AR438" s="49"/>
      <c r="AS438" s="49"/>
    </row>
    <row r="439" spans="1:45" s="46" customFormat="1" x14ac:dyDescent="0.25">
      <c r="A439" s="47"/>
      <c r="B439" s="47" t="s">
        <v>126</v>
      </c>
      <c r="F439" s="48"/>
      <c r="G439" s="48"/>
      <c r="H439" s="48"/>
      <c r="I439" s="48"/>
      <c r="J439" s="48"/>
      <c r="K439" s="48"/>
      <c r="L439" s="48"/>
      <c r="M439" s="48"/>
      <c r="N439" s="48"/>
      <c r="O439" s="48"/>
      <c r="P439" s="48"/>
      <c r="Q439" s="48"/>
      <c r="R439" s="48"/>
      <c r="S439" s="48"/>
      <c r="T439" s="46">
        <v>10</v>
      </c>
      <c r="U439" s="46">
        <v>37</v>
      </c>
      <c r="V439" s="103">
        <f t="shared" si="52"/>
        <v>0.37</v>
      </c>
      <c r="W439" s="110"/>
      <c r="X439" s="110"/>
      <c r="Y439" s="49"/>
      <c r="Z439" s="49"/>
      <c r="AA439" s="49"/>
      <c r="AB439" s="49"/>
      <c r="AC439" s="49"/>
      <c r="AD439" s="49"/>
      <c r="AE439" s="49"/>
      <c r="AF439" s="49"/>
      <c r="AG439" s="49"/>
      <c r="AH439" s="49"/>
      <c r="AI439" s="49"/>
      <c r="AJ439" s="49"/>
      <c r="AK439" s="49"/>
      <c r="AL439" s="49"/>
      <c r="AM439" s="49"/>
      <c r="AN439" s="49"/>
      <c r="AO439" s="49"/>
      <c r="AP439" s="49"/>
      <c r="AQ439" s="49"/>
      <c r="AR439" s="49"/>
      <c r="AS439" s="49"/>
    </row>
    <row r="440" spans="1:45" s="46" customFormat="1" x14ac:dyDescent="0.25">
      <c r="A440" s="47"/>
      <c r="B440" s="47" t="s">
        <v>96</v>
      </c>
      <c r="F440" s="48"/>
      <c r="G440" s="48"/>
      <c r="H440" s="48"/>
      <c r="I440" s="48"/>
      <c r="J440" s="48"/>
      <c r="K440" s="48"/>
      <c r="L440" s="48"/>
      <c r="M440" s="48"/>
      <c r="N440" s="48"/>
      <c r="O440" s="48"/>
      <c r="P440" s="48"/>
      <c r="Q440" s="48"/>
      <c r="R440" s="48"/>
      <c r="S440" s="48"/>
      <c r="T440" s="46">
        <v>60</v>
      </c>
      <c r="U440" s="46">
        <v>42</v>
      </c>
      <c r="V440" s="103">
        <f t="shared" si="52"/>
        <v>2.52</v>
      </c>
      <c r="W440" s="110"/>
      <c r="X440" s="110"/>
      <c r="Y440" s="49"/>
      <c r="Z440" s="49"/>
      <c r="AA440" s="49"/>
      <c r="AB440" s="49"/>
      <c r="AC440" s="49"/>
      <c r="AD440" s="49"/>
      <c r="AE440" s="49"/>
      <c r="AF440" s="49"/>
      <c r="AG440" s="49"/>
      <c r="AH440" s="49"/>
      <c r="AI440" s="49"/>
      <c r="AJ440" s="49"/>
      <c r="AK440" s="49"/>
      <c r="AL440" s="49"/>
      <c r="AM440" s="49"/>
      <c r="AN440" s="49"/>
      <c r="AO440" s="49"/>
      <c r="AP440" s="49"/>
      <c r="AQ440" s="49"/>
      <c r="AR440" s="49"/>
      <c r="AS440" s="49"/>
    </row>
    <row r="441" spans="1:45" s="46" customFormat="1" x14ac:dyDescent="0.25">
      <c r="A441" s="47"/>
      <c r="B441" s="47" t="s">
        <v>102</v>
      </c>
      <c r="F441" s="48"/>
      <c r="G441" s="48"/>
      <c r="H441" s="48"/>
      <c r="I441" s="48"/>
      <c r="J441" s="48"/>
      <c r="K441" s="48"/>
      <c r="L441" s="48"/>
      <c r="M441" s="48"/>
      <c r="N441" s="48"/>
      <c r="O441" s="48"/>
      <c r="P441" s="48"/>
      <c r="Q441" s="48"/>
      <c r="R441" s="48"/>
      <c r="S441" s="48"/>
      <c r="T441" s="46">
        <v>4</v>
      </c>
      <c r="U441" s="46">
        <v>51</v>
      </c>
      <c r="V441" s="103">
        <f t="shared" si="52"/>
        <v>0.20399999999999999</v>
      </c>
      <c r="W441" s="110"/>
      <c r="X441" s="110"/>
      <c r="Y441" s="49"/>
      <c r="Z441" s="49"/>
      <c r="AA441" s="49"/>
      <c r="AB441" s="49"/>
      <c r="AC441" s="49"/>
      <c r="AD441" s="49"/>
      <c r="AE441" s="49"/>
      <c r="AF441" s="49"/>
      <c r="AG441" s="49"/>
      <c r="AH441" s="49"/>
      <c r="AI441" s="49"/>
      <c r="AJ441" s="49"/>
      <c r="AK441" s="49"/>
      <c r="AL441" s="49"/>
      <c r="AM441" s="49"/>
      <c r="AN441" s="49"/>
      <c r="AO441" s="49"/>
      <c r="AP441" s="49"/>
      <c r="AQ441" s="49"/>
      <c r="AR441" s="49"/>
      <c r="AS441" s="49"/>
    </row>
    <row r="442" spans="1:45" s="46" customFormat="1" x14ac:dyDescent="0.25">
      <c r="A442" s="47"/>
      <c r="B442" s="47" t="s">
        <v>99</v>
      </c>
      <c r="F442" s="48"/>
      <c r="G442" s="48"/>
      <c r="H442" s="48"/>
      <c r="I442" s="48"/>
      <c r="J442" s="48"/>
      <c r="K442" s="48"/>
      <c r="L442" s="48"/>
      <c r="M442" s="48"/>
      <c r="N442" s="48"/>
      <c r="O442" s="48"/>
      <c r="P442" s="48"/>
      <c r="Q442" s="48"/>
      <c r="R442" s="48"/>
      <c r="S442" s="48"/>
      <c r="T442" s="46">
        <v>1</v>
      </c>
      <c r="U442" s="46">
        <v>10.23</v>
      </c>
      <c r="V442" s="103">
        <f t="shared" si="52"/>
        <v>1.0230000000000001E-2</v>
      </c>
      <c r="W442" s="110"/>
      <c r="X442" s="110"/>
      <c r="Y442" s="49"/>
      <c r="Z442" s="49"/>
      <c r="AA442" s="49"/>
      <c r="AB442" s="49"/>
      <c r="AC442" s="49"/>
      <c r="AD442" s="49"/>
      <c r="AE442" s="49"/>
      <c r="AF442" s="49"/>
      <c r="AG442" s="49"/>
      <c r="AH442" s="49"/>
      <c r="AI442" s="49"/>
      <c r="AJ442" s="49"/>
      <c r="AK442" s="49"/>
      <c r="AL442" s="49"/>
      <c r="AM442" s="49"/>
      <c r="AN442" s="49"/>
      <c r="AO442" s="49"/>
      <c r="AP442" s="49"/>
      <c r="AQ442" s="49"/>
      <c r="AR442" s="49"/>
      <c r="AS442" s="49"/>
    </row>
    <row r="443" spans="1:45" s="51" customFormat="1" x14ac:dyDescent="0.25">
      <c r="A443" s="47"/>
      <c r="B443" s="47" t="s">
        <v>98</v>
      </c>
      <c r="C443" s="46"/>
      <c r="D443" s="46"/>
      <c r="E443" s="46"/>
      <c r="F443" s="48"/>
      <c r="G443" s="48"/>
      <c r="H443" s="48"/>
      <c r="I443" s="48"/>
      <c r="J443" s="48"/>
      <c r="K443" s="48"/>
      <c r="L443" s="48"/>
      <c r="M443" s="48"/>
      <c r="N443" s="48"/>
      <c r="O443" s="48"/>
      <c r="P443" s="48"/>
      <c r="Q443" s="48"/>
      <c r="R443" s="48"/>
      <c r="S443" s="48"/>
      <c r="T443" s="46">
        <v>5</v>
      </c>
      <c r="U443" s="46">
        <v>429</v>
      </c>
      <c r="V443" s="103">
        <f t="shared" si="52"/>
        <v>2.145</v>
      </c>
      <c r="W443" s="109"/>
      <c r="X443" s="109"/>
      <c r="Y443" s="52"/>
      <c r="Z443" s="52"/>
      <c r="AA443" s="52"/>
      <c r="AB443" s="52"/>
      <c r="AC443" s="52"/>
      <c r="AD443" s="52"/>
      <c r="AE443" s="52"/>
      <c r="AF443" s="52"/>
      <c r="AG443" s="52"/>
      <c r="AH443" s="52"/>
      <c r="AI443" s="52"/>
      <c r="AJ443" s="52"/>
      <c r="AK443" s="52"/>
      <c r="AL443" s="52"/>
      <c r="AM443" s="52"/>
      <c r="AN443" s="52"/>
      <c r="AO443" s="52"/>
      <c r="AP443" s="52"/>
      <c r="AQ443" s="52"/>
      <c r="AR443" s="52"/>
      <c r="AS443" s="52"/>
    </row>
    <row r="444" spans="1:45" s="51" customFormat="1" x14ac:dyDescent="0.25">
      <c r="A444" s="50"/>
      <c r="B444" s="50" t="s">
        <v>100</v>
      </c>
      <c r="F444" s="37"/>
      <c r="G444" s="37"/>
      <c r="H444" s="37"/>
      <c r="I444" s="37"/>
      <c r="J444" s="37"/>
      <c r="K444" s="37"/>
      <c r="L444" s="37"/>
      <c r="M444" s="37"/>
      <c r="N444" s="37"/>
      <c r="O444" s="37"/>
      <c r="P444" s="37"/>
      <c r="Q444" s="37"/>
      <c r="R444" s="37"/>
      <c r="S444" s="37"/>
      <c r="V444" s="102">
        <f>SUM(V438:V443)</f>
        <v>6.3272300000000001</v>
      </c>
      <c r="W444" s="109"/>
      <c r="X444" s="109"/>
      <c r="Y444" s="52"/>
      <c r="Z444" s="52"/>
      <c r="AA444" s="52"/>
      <c r="AB444" s="52"/>
      <c r="AC444" s="52"/>
      <c r="AD444" s="52"/>
      <c r="AE444" s="52"/>
      <c r="AF444" s="52"/>
      <c r="AG444" s="52"/>
      <c r="AH444" s="52"/>
      <c r="AI444" s="52"/>
      <c r="AJ444" s="52"/>
      <c r="AK444" s="52"/>
      <c r="AL444" s="52"/>
      <c r="AM444" s="52"/>
      <c r="AN444" s="52"/>
      <c r="AO444" s="52"/>
      <c r="AP444" s="52"/>
      <c r="AQ444" s="52"/>
      <c r="AR444" s="52"/>
      <c r="AS444" s="52"/>
    </row>
    <row r="445" spans="1:45" s="46" customFormat="1" ht="37.5" x14ac:dyDescent="0.25">
      <c r="A445" s="50" t="s">
        <v>90</v>
      </c>
      <c r="B445" s="50" t="s">
        <v>45</v>
      </c>
      <c r="C445" s="51"/>
      <c r="D445" s="51"/>
      <c r="E445" s="51"/>
      <c r="F445" s="37">
        <v>200</v>
      </c>
      <c r="G445" s="37"/>
      <c r="H445" s="101">
        <v>0.26</v>
      </c>
      <c r="I445" s="101">
        <v>0.05</v>
      </c>
      <c r="J445" s="101">
        <v>6.57</v>
      </c>
      <c r="K445" s="101">
        <v>25.1</v>
      </c>
      <c r="L445" s="101">
        <v>0</v>
      </c>
      <c r="M445" s="101">
        <v>0.26</v>
      </c>
      <c r="N445" s="101">
        <v>0</v>
      </c>
      <c r="O445" s="101">
        <v>0.5</v>
      </c>
      <c r="P445" s="101">
        <v>6.07</v>
      </c>
      <c r="Q445" s="101">
        <v>9.68</v>
      </c>
      <c r="R445" s="101">
        <v>4.6399999999999997</v>
      </c>
      <c r="S445" s="101">
        <v>0.88</v>
      </c>
      <c r="T445" s="51"/>
      <c r="U445" s="51"/>
      <c r="V445" s="102"/>
      <c r="W445" s="110"/>
      <c r="X445" s="110"/>
      <c r="Y445" s="49"/>
      <c r="Z445" s="49"/>
      <c r="AA445" s="49"/>
      <c r="AB445" s="49"/>
      <c r="AC445" s="49"/>
      <c r="AD445" s="49"/>
      <c r="AE445" s="49"/>
      <c r="AF445" s="49"/>
      <c r="AG445" s="49"/>
      <c r="AH445" s="49"/>
      <c r="AI445" s="49"/>
      <c r="AJ445" s="49"/>
      <c r="AK445" s="49"/>
      <c r="AL445" s="49"/>
      <c r="AM445" s="49"/>
      <c r="AN445" s="49"/>
      <c r="AO445" s="49"/>
      <c r="AP445" s="49"/>
      <c r="AQ445" s="49"/>
      <c r="AR445" s="49"/>
      <c r="AS445" s="49"/>
    </row>
    <row r="446" spans="1:45" s="46" customFormat="1" x14ac:dyDescent="0.25">
      <c r="A446" s="47"/>
      <c r="B446" s="47" t="s">
        <v>114</v>
      </c>
      <c r="F446" s="48"/>
      <c r="G446" s="48"/>
      <c r="H446" s="48"/>
      <c r="I446" s="48"/>
      <c r="J446" s="48"/>
      <c r="K446" s="48"/>
      <c r="L446" s="48"/>
      <c r="M446" s="48"/>
      <c r="N446" s="48"/>
      <c r="O446" s="48"/>
      <c r="P446" s="48"/>
      <c r="Q446" s="48"/>
      <c r="R446" s="48"/>
      <c r="S446" s="48"/>
      <c r="T446" s="46">
        <v>1</v>
      </c>
      <c r="U446" s="46">
        <v>530</v>
      </c>
      <c r="V446" s="103">
        <f>T446*U446/1000</f>
        <v>0.53</v>
      </c>
      <c r="W446" s="110"/>
      <c r="X446" s="110"/>
      <c r="Y446" s="49"/>
      <c r="Z446" s="49"/>
      <c r="AA446" s="49"/>
      <c r="AB446" s="49"/>
      <c r="AC446" s="49"/>
      <c r="AD446" s="49"/>
      <c r="AE446" s="49"/>
      <c r="AF446" s="49"/>
      <c r="AG446" s="49"/>
      <c r="AH446" s="49"/>
      <c r="AI446" s="49"/>
      <c r="AJ446" s="49"/>
      <c r="AK446" s="49"/>
      <c r="AL446" s="49"/>
      <c r="AM446" s="49"/>
      <c r="AN446" s="49"/>
      <c r="AO446" s="49"/>
      <c r="AP446" s="49"/>
      <c r="AQ446" s="49"/>
      <c r="AR446" s="49"/>
      <c r="AS446" s="49"/>
    </row>
    <row r="447" spans="1:45" s="51" customFormat="1" x14ac:dyDescent="0.25">
      <c r="A447" s="47"/>
      <c r="B447" s="47" t="s">
        <v>97</v>
      </c>
      <c r="C447" s="46"/>
      <c r="D447" s="46"/>
      <c r="E447" s="46"/>
      <c r="F447" s="48"/>
      <c r="G447" s="48"/>
      <c r="H447" s="48"/>
      <c r="I447" s="48"/>
      <c r="J447" s="48"/>
      <c r="K447" s="48"/>
      <c r="L447" s="48"/>
      <c r="M447" s="48"/>
      <c r="N447" s="48"/>
      <c r="O447" s="48"/>
      <c r="P447" s="48"/>
      <c r="Q447" s="48"/>
      <c r="R447" s="48"/>
      <c r="S447" s="48"/>
      <c r="T447" s="46">
        <v>8</v>
      </c>
      <c r="U447" s="46">
        <v>363</v>
      </c>
      <c r="V447" s="103">
        <f>T447*U447/1000</f>
        <v>2.9039999999999999</v>
      </c>
      <c r="W447" s="109"/>
      <c r="X447" s="109"/>
      <c r="Y447" s="52"/>
      <c r="Z447" s="52"/>
      <c r="AA447" s="52"/>
      <c r="AB447" s="52"/>
      <c r="AC447" s="52"/>
      <c r="AD447" s="52"/>
      <c r="AE447" s="52"/>
      <c r="AF447" s="52"/>
      <c r="AG447" s="52"/>
      <c r="AH447" s="52"/>
      <c r="AI447" s="52"/>
      <c r="AJ447" s="52"/>
      <c r="AK447" s="52"/>
      <c r="AL447" s="52"/>
      <c r="AM447" s="52"/>
      <c r="AN447" s="52"/>
      <c r="AO447" s="52"/>
      <c r="AP447" s="52"/>
      <c r="AQ447" s="52"/>
      <c r="AR447" s="52"/>
      <c r="AS447" s="52"/>
    </row>
    <row r="448" spans="1:45" s="51" customFormat="1" x14ac:dyDescent="0.25">
      <c r="A448" s="50"/>
      <c r="B448" s="50" t="s">
        <v>100</v>
      </c>
      <c r="F448" s="37"/>
      <c r="G448" s="37"/>
      <c r="H448" s="37"/>
      <c r="I448" s="37"/>
      <c r="J448" s="37"/>
      <c r="K448" s="37"/>
      <c r="L448" s="37"/>
      <c r="M448" s="37"/>
      <c r="N448" s="37"/>
      <c r="O448" s="37"/>
      <c r="P448" s="37"/>
      <c r="Q448" s="37"/>
      <c r="R448" s="37"/>
      <c r="S448" s="37"/>
      <c r="V448" s="102">
        <f>SUM(V446:V447)</f>
        <v>3.4340000000000002</v>
      </c>
      <c r="W448" s="109"/>
      <c r="X448" s="109"/>
      <c r="Y448" s="52"/>
      <c r="Z448" s="52"/>
      <c r="AA448" s="52"/>
      <c r="AB448" s="52"/>
      <c r="AC448" s="52"/>
      <c r="AD448" s="52"/>
      <c r="AE448" s="52"/>
      <c r="AF448" s="52"/>
      <c r="AG448" s="52"/>
      <c r="AH448" s="52"/>
      <c r="AI448" s="52"/>
      <c r="AJ448" s="52"/>
      <c r="AK448" s="52"/>
      <c r="AL448" s="52"/>
      <c r="AM448" s="52"/>
      <c r="AN448" s="52"/>
      <c r="AO448" s="52"/>
      <c r="AP448" s="52"/>
      <c r="AQ448" s="52"/>
      <c r="AR448" s="52"/>
      <c r="AS448" s="52"/>
    </row>
    <row r="449" spans="1:45" s="56" customFormat="1" x14ac:dyDescent="0.25">
      <c r="A449" s="50"/>
      <c r="B449" s="50" t="s">
        <v>20</v>
      </c>
      <c r="C449" s="51"/>
      <c r="D449" s="51"/>
      <c r="E449" s="51"/>
      <c r="F449" s="37">
        <v>40</v>
      </c>
      <c r="G449" s="37"/>
      <c r="H449" s="37">
        <v>3.48</v>
      </c>
      <c r="I449" s="37">
        <v>0.6</v>
      </c>
      <c r="J449" s="37">
        <v>16</v>
      </c>
      <c r="K449" s="37">
        <v>83.6</v>
      </c>
      <c r="L449" s="37">
        <v>0.1</v>
      </c>
      <c r="M449" s="37">
        <v>0</v>
      </c>
      <c r="N449" s="37">
        <v>0</v>
      </c>
      <c r="O449" s="37">
        <v>0.66</v>
      </c>
      <c r="P449" s="37">
        <v>13.2</v>
      </c>
      <c r="Q449" s="37">
        <v>93.6</v>
      </c>
      <c r="R449" s="37">
        <v>26.4</v>
      </c>
      <c r="S449" s="37">
        <v>1.76</v>
      </c>
      <c r="T449" s="46">
        <v>40</v>
      </c>
      <c r="U449" s="46">
        <v>62</v>
      </c>
      <c r="V449" s="102">
        <f>(T449*U449)/1000</f>
        <v>2.48</v>
      </c>
      <c r="W449" s="109"/>
      <c r="X449" s="109"/>
      <c r="Y449" s="64"/>
      <c r="Z449" s="64"/>
      <c r="AA449" s="64"/>
      <c r="AB449" s="64"/>
      <c r="AC449" s="64"/>
      <c r="AD449" s="64"/>
      <c r="AE449" s="64"/>
      <c r="AF449" s="64"/>
      <c r="AG449" s="64"/>
      <c r="AH449" s="64"/>
      <c r="AI449" s="64"/>
      <c r="AJ449" s="64"/>
      <c r="AK449" s="64"/>
      <c r="AL449" s="64"/>
      <c r="AM449" s="64"/>
      <c r="AN449" s="64"/>
      <c r="AO449" s="64"/>
      <c r="AP449" s="64"/>
      <c r="AQ449" s="64"/>
      <c r="AR449" s="64"/>
      <c r="AS449" s="64"/>
    </row>
    <row r="450" spans="1:45" s="37" customFormat="1" x14ac:dyDescent="0.25">
      <c r="A450" s="55"/>
      <c r="B450" s="55" t="s">
        <v>155</v>
      </c>
      <c r="C450" s="56"/>
      <c r="D450" s="56"/>
      <c r="E450" s="56"/>
      <c r="F450" s="12"/>
      <c r="G450" s="12"/>
      <c r="H450" s="12">
        <f>H437+H445+H449</f>
        <v>8.1999999999999993</v>
      </c>
      <c r="I450" s="12">
        <f t="shared" ref="I450:S450" si="53">I437+I445+I449</f>
        <v>6.4899999999999993</v>
      </c>
      <c r="J450" s="12">
        <f t="shared" si="53"/>
        <v>49.96</v>
      </c>
      <c r="K450" s="12">
        <f t="shared" si="53"/>
        <v>276.7</v>
      </c>
      <c r="L450" s="12">
        <f t="shared" si="53"/>
        <v>0.26</v>
      </c>
      <c r="M450" s="12">
        <f t="shared" si="53"/>
        <v>1.04</v>
      </c>
      <c r="N450" s="12">
        <f t="shared" si="53"/>
        <v>0.03</v>
      </c>
      <c r="O450" s="12">
        <f t="shared" si="53"/>
        <v>1.56</v>
      </c>
      <c r="P450" s="12">
        <f t="shared" si="53"/>
        <v>115.08999999999999</v>
      </c>
      <c r="Q450" s="12">
        <f t="shared" si="53"/>
        <v>241.01</v>
      </c>
      <c r="R450" s="12">
        <f t="shared" si="53"/>
        <v>72.62</v>
      </c>
      <c r="S450" s="12">
        <f t="shared" si="53"/>
        <v>3.83</v>
      </c>
      <c r="T450" s="56"/>
      <c r="U450" s="56"/>
      <c r="V450" s="95">
        <f>V444+V448+V449</f>
        <v>12.241230000000002</v>
      </c>
      <c r="W450" s="111"/>
      <c r="X450" s="111"/>
      <c r="Y450" s="54"/>
      <c r="Z450" s="54"/>
      <c r="AA450" s="54"/>
      <c r="AB450" s="54"/>
      <c r="AC450" s="54"/>
      <c r="AD450" s="54"/>
      <c r="AE450" s="54"/>
      <c r="AF450" s="54"/>
      <c r="AG450" s="54"/>
      <c r="AH450" s="54"/>
      <c r="AI450" s="54"/>
      <c r="AJ450" s="54"/>
      <c r="AK450" s="54"/>
      <c r="AL450" s="54"/>
      <c r="AM450" s="54"/>
      <c r="AN450" s="54"/>
      <c r="AO450" s="54"/>
      <c r="AP450" s="54"/>
      <c r="AQ450" s="54"/>
      <c r="AR450" s="54"/>
      <c r="AS450" s="54"/>
    </row>
    <row r="451" spans="1:45" s="51" customFormat="1" x14ac:dyDescent="0.25">
      <c r="A451" s="53"/>
      <c r="B451" s="53" t="s">
        <v>152</v>
      </c>
      <c r="C451" s="37"/>
      <c r="D451" s="37"/>
      <c r="E451" s="37"/>
      <c r="F451" s="37"/>
      <c r="G451" s="37"/>
      <c r="H451" s="37"/>
      <c r="I451" s="37"/>
      <c r="J451" s="37"/>
      <c r="K451" s="37"/>
      <c r="L451" s="37"/>
      <c r="M451" s="37"/>
      <c r="N451" s="37"/>
      <c r="O451" s="37"/>
      <c r="P451" s="37"/>
      <c r="Q451" s="37"/>
      <c r="R451" s="37"/>
      <c r="S451" s="37"/>
      <c r="V451" s="102"/>
      <c r="W451" s="109"/>
      <c r="X451" s="109"/>
      <c r="Y451" s="52"/>
      <c r="Z451" s="52"/>
      <c r="AA451" s="52"/>
      <c r="AB451" s="52"/>
      <c r="AC451" s="52"/>
      <c r="AD451" s="52"/>
      <c r="AE451" s="52"/>
      <c r="AF451" s="52"/>
      <c r="AG451" s="52"/>
      <c r="AH451" s="52"/>
      <c r="AI451" s="52"/>
      <c r="AJ451" s="52"/>
      <c r="AK451" s="52"/>
      <c r="AL451" s="52"/>
      <c r="AM451" s="52"/>
      <c r="AN451" s="52"/>
      <c r="AO451" s="52"/>
      <c r="AP451" s="52"/>
      <c r="AQ451" s="52"/>
      <c r="AR451" s="52"/>
      <c r="AS451" s="52"/>
    </row>
    <row r="452" spans="1:45" s="46" customFormat="1" ht="37.5" x14ac:dyDescent="0.25">
      <c r="A452" s="50" t="s">
        <v>72</v>
      </c>
      <c r="B452" s="50" t="s">
        <v>32</v>
      </c>
      <c r="C452" s="51"/>
      <c r="D452" s="51"/>
      <c r="E452" s="51"/>
      <c r="F452" s="37">
        <v>60</v>
      </c>
      <c r="G452" s="37"/>
      <c r="H452" s="101">
        <v>0.85</v>
      </c>
      <c r="I452" s="101">
        <v>4.05</v>
      </c>
      <c r="J452" s="101">
        <v>4.3600000000000003</v>
      </c>
      <c r="K452" s="101">
        <v>53.6</v>
      </c>
      <c r="L452" s="119">
        <v>2.9000000000000001E-2</v>
      </c>
      <c r="M452" s="101">
        <v>2.6</v>
      </c>
      <c r="N452" s="101">
        <v>0</v>
      </c>
      <c r="O452" s="101">
        <v>1.82</v>
      </c>
      <c r="P452" s="101">
        <v>26.52</v>
      </c>
      <c r="Q452" s="101">
        <v>28.6</v>
      </c>
      <c r="R452" s="101">
        <v>19.760000000000002</v>
      </c>
      <c r="S452" s="101">
        <v>0.36</v>
      </c>
      <c r="T452" s="51"/>
      <c r="U452" s="51"/>
      <c r="V452" s="102"/>
      <c r="W452" s="110"/>
      <c r="X452" s="110"/>
      <c r="Y452" s="49"/>
      <c r="Z452" s="49"/>
      <c r="AA452" s="49"/>
      <c r="AB452" s="49"/>
      <c r="AC452" s="49"/>
      <c r="AD452" s="49"/>
      <c r="AE452" s="49"/>
      <c r="AF452" s="49"/>
      <c r="AG452" s="49"/>
      <c r="AH452" s="49"/>
      <c r="AI452" s="49"/>
      <c r="AJ452" s="49"/>
      <c r="AK452" s="49"/>
      <c r="AL452" s="49"/>
      <c r="AM452" s="49"/>
      <c r="AN452" s="49"/>
      <c r="AO452" s="49"/>
      <c r="AP452" s="49"/>
      <c r="AQ452" s="49"/>
      <c r="AR452" s="49"/>
      <c r="AS452" s="49"/>
    </row>
    <row r="453" spans="1:45" s="46" customFormat="1" x14ac:dyDescent="0.25">
      <c r="A453" s="47"/>
      <c r="B453" s="47" t="s">
        <v>104</v>
      </c>
      <c r="F453" s="48"/>
      <c r="G453" s="48"/>
      <c r="H453" s="48"/>
      <c r="I453" s="48"/>
      <c r="J453" s="48"/>
      <c r="K453" s="48"/>
      <c r="L453" s="48"/>
      <c r="M453" s="48"/>
      <c r="N453" s="48"/>
      <c r="O453" s="48"/>
      <c r="P453" s="48"/>
      <c r="Q453" s="48"/>
      <c r="R453" s="48"/>
      <c r="S453" s="48"/>
      <c r="T453" s="46">
        <v>65</v>
      </c>
      <c r="U453" s="46">
        <v>42</v>
      </c>
      <c r="V453" s="103">
        <f>T453*U453/1000</f>
        <v>2.73</v>
      </c>
      <c r="W453" s="110"/>
      <c r="X453" s="110"/>
      <c r="Y453" s="49"/>
      <c r="Z453" s="49"/>
      <c r="AA453" s="49"/>
      <c r="AB453" s="49"/>
      <c r="AC453" s="49"/>
      <c r="AD453" s="49"/>
      <c r="AE453" s="49"/>
      <c r="AF453" s="49"/>
      <c r="AG453" s="49"/>
      <c r="AH453" s="49"/>
      <c r="AI453" s="49"/>
      <c r="AJ453" s="49"/>
      <c r="AK453" s="49"/>
      <c r="AL453" s="49"/>
      <c r="AM453" s="49"/>
      <c r="AN453" s="49"/>
      <c r="AO453" s="49"/>
      <c r="AP453" s="49"/>
      <c r="AQ453" s="49"/>
      <c r="AR453" s="49"/>
      <c r="AS453" s="49"/>
    </row>
    <row r="454" spans="1:45" s="46" customFormat="1" x14ac:dyDescent="0.25">
      <c r="A454" s="47"/>
      <c r="B454" s="47" t="s">
        <v>105</v>
      </c>
      <c r="F454" s="48"/>
      <c r="G454" s="48"/>
      <c r="H454" s="48"/>
      <c r="I454" s="48"/>
      <c r="J454" s="48"/>
      <c r="K454" s="48"/>
      <c r="L454" s="48"/>
      <c r="M454" s="48"/>
      <c r="N454" s="48"/>
      <c r="O454" s="48"/>
      <c r="P454" s="48"/>
      <c r="Q454" s="48"/>
      <c r="R454" s="48"/>
      <c r="S454" s="48"/>
      <c r="T454" s="46">
        <v>4</v>
      </c>
      <c r="U454" s="46">
        <v>146</v>
      </c>
      <c r="V454" s="103">
        <f>T454*U454/1000</f>
        <v>0.58399999999999996</v>
      </c>
      <c r="W454" s="110"/>
      <c r="X454" s="110"/>
      <c r="Y454" s="49"/>
      <c r="Z454" s="49"/>
      <c r="AA454" s="49"/>
      <c r="AB454" s="49"/>
      <c r="AC454" s="49"/>
      <c r="AD454" s="49"/>
      <c r="AE454" s="49"/>
      <c r="AF454" s="49"/>
      <c r="AG454" s="49"/>
      <c r="AH454" s="49"/>
      <c r="AI454" s="49"/>
      <c r="AJ454" s="49"/>
      <c r="AK454" s="49"/>
      <c r="AL454" s="49"/>
      <c r="AM454" s="49"/>
      <c r="AN454" s="49"/>
      <c r="AO454" s="49"/>
      <c r="AP454" s="49"/>
      <c r="AQ454" s="49"/>
      <c r="AR454" s="49"/>
      <c r="AS454" s="49"/>
    </row>
    <row r="455" spans="1:45" s="51" customFormat="1" x14ac:dyDescent="0.25">
      <c r="A455" s="47"/>
      <c r="B455" s="47" t="s">
        <v>102</v>
      </c>
      <c r="C455" s="46"/>
      <c r="D455" s="46"/>
      <c r="E455" s="46"/>
      <c r="F455" s="48"/>
      <c r="G455" s="48"/>
      <c r="H455" s="48"/>
      <c r="I455" s="48"/>
      <c r="J455" s="48"/>
      <c r="K455" s="48"/>
      <c r="L455" s="48"/>
      <c r="M455" s="48"/>
      <c r="N455" s="48"/>
      <c r="O455" s="48"/>
      <c r="P455" s="48"/>
      <c r="Q455" s="48"/>
      <c r="R455" s="48"/>
      <c r="S455" s="48"/>
      <c r="T455" s="46">
        <v>1</v>
      </c>
      <c r="U455" s="46">
        <v>51</v>
      </c>
      <c r="V455" s="103">
        <f>T455*U455/1000</f>
        <v>5.0999999999999997E-2</v>
      </c>
      <c r="W455" s="109"/>
      <c r="X455" s="109"/>
      <c r="Y455" s="52"/>
      <c r="Z455" s="52"/>
      <c r="AA455" s="52"/>
      <c r="AB455" s="52"/>
      <c r="AC455" s="52"/>
      <c r="AD455" s="52"/>
      <c r="AE455" s="52"/>
      <c r="AF455" s="52"/>
      <c r="AG455" s="52"/>
      <c r="AH455" s="52"/>
      <c r="AI455" s="52"/>
      <c r="AJ455" s="52"/>
      <c r="AK455" s="52"/>
      <c r="AL455" s="52"/>
      <c r="AM455" s="52"/>
      <c r="AN455" s="52"/>
      <c r="AO455" s="52"/>
      <c r="AP455" s="52"/>
      <c r="AQ455" s="52"/>
      <c r="AR455" s="52"/>
      <c r="AS455" s="52"/>
    </row>
    <row r="456" spans="1:45" s="51" customFormat="1" x14ac:dyDescent="0.25">
      <c r="A456" s="50"/>
      <c r="B456" s="50" t="s">
        <v>100</v>
      </c>
      <c r="F456" s="37"/>
      <c r="G456" s="37"/>
      <c r="H456" s="37"/>
      <c r="I456" s="37"/>
      <c r="J456" s="37"/>
      <c r="K456" s="37"/>
      <c r="L456" s="37"/>
      <c r="M456" s="37"/>
      <c r="N456" s="37"/>
      <c r="O456" s="37"/>
      <c r="P456" s="37"/>
      <c r="Q456" s="37"/>
      <c r="R456" s="37"/>
      <c r="S456" s="37"/>
      <c r="V456" s="102">
        <f>SUM(V453:V455)</f>
        <v>3.3650000000000002</v>
      </c>
      <c r="W456" s="109"/>
      <c r="X456" s="109"/>
      <c r="Y456" s="52"/>
      <c r="Z456" s="52"/>
      <c r="AA456" s="52"/>
      <c r="AB456" s="52"/>
      <c r="AC456" s="52"/>
      <c r="AD456" s="52"/>
      <c r="AE456" s="52"/>
      <c r="AF456" s="52"/>
      <c r="AG456" s="52"/>
      <c r="AH456" s="52"/>
      <c r="AI456" s="52"/>
      <c r="AJ456" s="52"/>
      <c r="AK456" s="52"/>
      <c r="AL456" s="52"/>
      <c r="AM456" s="52"/>
      <c r="AN456" s="52"/>
      <c r="AO456" s="52"/>
      <c r="AP456" s="52"/>
      <c r="AQ456" s="52"/>
      <c r="AR456" s="52"/>
      <c r="AS456" s="52"/>
    </row>
    <row r="457" spans="1:45" ht="37.5" x14ac:dyDescent="0.3">
      <c r="A457" s="34" t="s">
        <v>86</v>
      </c>
      <c r="B457" s="39" t="s">
        <v>58</v>
      </c>
      <c r="C457" s="3"/>
      <c r="D457" s="3"/>
      <c r="E457" s="3"/>
      <c r="F457" s="37">
        <v>50</v>
      </c>
      <c r="G457" s="101"/>
      <c r="H457" s="101">
        <v>8.75</v>
      </c>
      <c r="I457" s="101">
        <v>9.26</v>
      </c>
      <c r="J457" s="101">
        <v>6.79</v>
      </c>
      <c r="K457" s="101">
        <v>140</v>
      </c>
      <c r="L457" s="101">
        <v>0.05</v>
      </c>
      <c r="M457" s="101">
        <v>0.42</v>
      </c>
      <c r="N457" s="101">
        <v>0.01</v>
      </c>
      <c r="O457" s="101">
        <v>0.21</v>
      </c>
      <c r="P457" s="101">
        <v>9.83</v>
      </c>
      <c r="Q457" s="101">
        <v>89.56</v>
      </c>
      <c r="R457" s="101">
        <v>13.69</v>
      </c>
      <c r="S457" s="101">
        <v>0.94</v>
      </c>
      <c r="T457" s="36"/>
      <c r="U457" s="36"/>
      <c r="V457" s="85"/>
    </row>
    <row r="458" spans="1:45" x14ac:dyDescent="0.3">
      <c r="A458" s="5"/>
      <c r="B458" s="6" t="s">
        <v>128</v>
      </c>
      <c r="C458" s="6"/>
      <c r="D458" s="6"/>
      <c r="E458" s="6"/>
      <c r="F458" s="101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22">
        <v>30</v>
      </c>
      <c r="U458" s="22">
        <v>490</v>
      </c>
      <c r="V458" s="84">
        <f t="shared" ref="V458:V465" si="54">(T458*U458)/1000</f>
        <v>14.7</v>
      </c>
    </row>
    <row r="459" spans="1:45" x14ac:dyDescent="0.3">
      <c r="A459" s="5"/>
      <c r="B459" s="6" t="s">
        <v>129</v>
      </c>
      <c r="C459" s="6"/>
      <c r="D459" s="6"/>
      <c r="E459" s="6"/>
      <c r="F459" s="101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22">
        <v>7</v>
      </c>
      <c r="U459" s="22">
        <v>506</v>
      </c>
      <c r="V459" s="84">
        <f t="shared" si="54"/>
        <v>3.5419999999999998</v>
      </c>
    </row>
    <row r="460" spans="1:45" x14ac:dyDescent="0.3">
      <c r="A460" s="5"/>
      <c r="B460" s="6" t="s">
        <v>109</v>
      </c>
      <c r="C460" s="6"/>
      <c r="D460" s="6"/>
      <c r="E460" s="6"/>
      <c r="F460" s="101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22">
        <v>9</v>
      </c>
      <c r="U460" s="22">
        <v>62</v>
      </c>
      <c r="V460" s="84">
        <f t="shared" si="54"/>
        <v>0.55800000000000005</v>
      </c>
    </row>
    <row r="461" spans="1:45" x14ac:dyDescent="0.3">
      <c r="A461" s="5"/>
      <c r="B461" s="6" t="s">
        <v>110</v>
      </c>
      <c r="C461" s="6"/>
      <c r="D461" s="6"/>
      <c r="E461" s="6"/>
      <c r="F461" s="101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22">
        <v>4</v>
      </c>
      <c r="U461" s="22">
        <v>31</v>
      </c>
      <c r="V461" s="84">
        <f t="shared" si="54"/>
        <v>0.124</v>
      </c>
    </row>
    <row r="462" spans="1:45" x14ac:dyDescent="0.3">
      <c r="A462" s="5"/>
      <c r="B462" s="6" t="s">
        <v>116</v>
      </c>
      <c r="C462" s="6"/>
      <c r="D462" s="6"/>
      <c r="E462" s="6"/>
      <c r="F462" s="101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22">
        <v>3</v>
      </c>
      <c r="U462" s="22">
        <v>165</v>
      </c>
      <c r="V462" s="84">
        <f t="shared" si="54"/>
        <v>0.495</v>
      </c>
    </row>
    <row r="463" spans="1:45" x14ac:dyDescent="0.3">
      <c r="A463" s="5"/>
      <c r="B463" s="6" t="s">
        <v>107</v>
      </c>
      <c r="C463" s="6"/>
      <c r="D463" s="6"/>
      <c r="E463" s="6"/>
      <c r="F463" s="101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22">
        <v>5</v>
      </c>
      <c r="U463" s="22">
        <v>42</v>
      </c>
      <c r="V463" s="84">
        <f t="shared" si="54"/>
        <v>0.21</v>
      </c>
    </row>
    <row r="464" spans="1:45" x14ac:dyDescent="0.3">
      <c r="A464" s="5"/>
      <c r="B464" s="6" t="s">
        <v>105</v>
      </c>
      <c r="C464" s="6"/>
      <c r="D464" s="6"/>
      <c r="E464" s="6"/>
      <c r="F464" s="101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22">
        <v>3</v>
      </c>
      <c r="U464" s="22">
        <v>146</v>
      </c>
      <c r="V464" s="84">
        <f t="shared" si="54"/>
        <v>0.438</v>
      </c>
    </row>
    <row r="465" spans="1:45" s="33" customFormat="1" x14ac:dyDescent="0.3">
      <c r="A465" s="5"/>
      <c r="B465" s="6" t="s">
        <v>99</v>
      </c>
      <c r="C465" s="6"/>
      <c r="D465" s="6"/>
      <c r="E465" s="6"/>
      <c r="F465" s="101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22">
        <v>1</v>
      </c>
      <c r="U465" s="22">
        <v>10.23</v>
      </c>
      <c r="V465" s="84">
        <f t="shared" si="54"/>
        <v>1.0230000000000001E-2</v>
      </c>
      <c r="W465" s="107"/>
      <c r="X465" s="107"/>
    </row>
    <row r="466" spans="1:45" s="33" customFormat="1" x14ac:dyDescent="0.3">
      <c r="A466" s="34"/>
      <c r="B466" s="3" t="s">
        <v>100</v>
      </c>
      <c r="C466" s="3"/>
      <c r="D466" s="3"/>
      <c r="E466" s="3"/>
      <c r="F466" s="101"/>
      <c r="G466" s="101"/>
      <c r="H466" s="101"/>
      <c r="I466" s="101"/>
      <c r="J466" s="101"/>
      <c r="K466" s="101"/>
      <c r="L466" s="101"/>
      <c r="M466" s="101"/>
      <c r="N466" s="101"/>
      <c r="O466" s="101"/>
      <c r="P466" s="101"/>
      <c r="Q466" s="101"/>
      <c r="R466" s="101"/>
      <c r="S466" s="101"/>
      <c r="T466" s="36"/>
      <c r="U466" s="36"/>
      <c r="V466" s="85">
        <f>SUM(V458:V465)</f>
        <v>20.077229999999997</v>
      </c>
      <c r="W466" s="107"/>
      <c r="X466" s="107"/>
    </row>
    <row r="467" spans="1:45" s="46" customFormat="1" ht="37.5" x14ac:dyDescent="0.25">
      <c r="A467" s="50" t="s">
        <v>79</v>
      </c>
      <c r="B467" s="50" t="s">
        <v>48</v>
      </c>
      <c r="C467" s="51"/>
      <c r="D467" s="51"/>
      <c r="E467" s="51"/>
      <c r="F467" s="37" t="s">
        <v>0</v>
      </c>
      <c r="G467" s="37"/>
      <c r="H467" s="101">
        <v>4.49</v>
      </c>
      <c r="I467" s="101">
        <v>4.55</v>
      </c>
      <c r="J467" s="101">
        <v>25.1</v>
      </c>
      <c r="K467" s="101">
        <v>147</v>
      </c>
      <c r="L467" s="101">
        <v>0.16</v>
      </c>
      <c r="M467" s="101">
        <v>25.73</v>
      </c>
      <c r="N467" s="101">
        <v>0.03</v>
      </c>
      <c r="O467" s="101">
        <v>1.2</v>
      </c>
      <c r="P467" s="101">
        <v>50.37</v>
      </c>
      <c r="Q467" s="101">
        <v>102.75</v>
      </c>
      <c r="R467" s="101">
        <v>33.42</v>
      </c>
      <c r="S467" s="101">
        <v>1.17</v>
      </c>
      <c r="T467" s="51"/>
      <c r="U467" s="51"/>
      <c r="V467" s="102"/>
      <c r="W467" s="110"/>
      <c r="X467" s="110"/>
      <c r="Y467" s="49"/>
      <c r="Z467" s="49"/>
      <c r="AA467" s="49"/>
      <c r="AB467" s="49"/>
      <c r="AC467" s="49"/>
      <c r="AD467" s="49"/>
      <c r="AE467" s="49"/>
      <c r="AF467" s="49"/>
      <c r="AG467" s="49"/>
      <c r="AH467" s="49"/>
      <c r="AI467" s="49"/>
      <c r="AJ467" s="49"/>
      <c r="AK467" s="49"/>
      <c r="AL467" s="49"/>
      <c r="AM467" s="49"/>
      <c r="AN467" s="49"/>
      <c r="AO467" s="49"/>
      <c r="AP467" s="49"/>
      <c r="AQ467" s="49"/>
      <c r="AR467" s="49"/>
      <c r="AS467" s="49"/>
    </row>
    <row r="468" spans="1:45" s="46" customFormat="1" x14ac:dyDescent="0.25">
      <c r="A468" s="47"/>
      <c r="B468" s="47" t="s">
        <v>130</v>
      </c>
      <c r="F468" s="48"/>
      <c r="G468" s="48"/>
      <c r="H468" s="48"/>
      <c r="I468" s="48"/>
      <c r="J468" s="48"/>
      <c r="K468" s="48"/>
      <c r="L468" s="48"/>
      <c r="M468" s="48"/>
      <c r="N468" s="48"/>
      <c r="O468" s="48"/>
      <c r="P468" s="48"/>
      <c r="Q468" s="48"/>
      <c r="R468" s="48"/>
      <c r="S468" s="48"/>
      <c r="T468" s="46">
        <v>176</v>
      </c>
      <c r="U468" s="46">
        <v>22</v>
      </c>
      <c r="V468" s="103">
        <f>T468*U468/1000</f>
        <v>3.8719999999999999</v>
      </c>
      <c r="W468" s="110"/>
      <c r="X468" s="110"/>
      <c r="Y468" s="49"/>
      <c r="Z468" s="49"/>
      <c r="AA468" s="49"/>
      <c r="AB468" s="49"/>
      <c r="AC468" s="49"/>
      <c r="AD468" s="49"/>
      <c r="AE468" s="49"/>
      <c r="AF468" s="49"/>
      <c r="AG468" s="49"/>
      <c r="AH468" s="49"/>
      <c r="AI468" s="49"/>
      <c r="AJ468" s="49"/>
      <c r="AK468" s="49"/>
      <c r="AL468" s="49"/>
      <c r="AM468" s="49"/>
      <c r="AN468" s="49"/>
      <c r="AO468" s="49"/>
      <c r="AP468" s="49"/>
      <c r="AQ468" s="49"/>
      <c r="AR468" s="49"/>
      <c r="AS468" s="49"/>
    </row>
    <row r="469" spans="1:45" s="46" customFormat="1" x14ac:dyDescent="0.25">
      <c r="A469" s="47"/>
      <c r="B469" s="47" t="s">
        <v>96</v>
      </c>
      <c r="F469" s="48"/>
      <c r="G469" s="48"/>
      <c r="H469" s="48"/>
      <c r="I469" s="48"/>
      <c r="J469" s="48"/>
      <c r="K469" s="48"/>
      <c r="L469" s="48"/>
      <c r="M469" s="48"/>
      <c r="N469" s="48"/>
      <c r="O469" s="48"/>
      <c r="P469" s="48"/>
      <c r="Q469" s="48"/>
      <c r="R469" s="48"/>
      <c r="S469" s="48"/>
      <c r="T469" s="46">
        <v>30</v>
      </c>
      <c r="U469" s="46">
        <v>42</v>
      </c>
      <c r="V469" s="103">
        <f>T469*U469/1000</f>
        <v>1.26</v>
      </c>
      <c r="W469" s="110"/>
      <c r="X469" s="110"/>
      <c r="Y469" s="49"/>
      <c r="Z469" s="49"/>
      <c r="AA469" s="49"/>
      <c r="AB469" s="49"/>
      <c r="AC469" s="49"/>
      <c r="AD469" s="49"/>
      <c r="AE469" s="49"/>
      <c r="AF469" s="49"/>
      <c r="AG469" s="49"/>
      <c r="AH469" s="49"/>
      <c r="AI469" s="49"/>
      <c r="AJ469" s="49"/>
      <c r="AK469" s="49"/>
      <c r="AL469" s="49"/>
      <c r="AM469" s="49"/>
      <c r="AN469" s="49"/>
      <c r="AO469" s="49"/>
      <c r="AP469" s="49"/>
      <c r="AQ469" s="49"/>
      <c r="AR469" s="49"/>
      <c r="AS469" s="49"/>
    </row>
    <row r="470" spans="1:45" s="46" customFormat="1" x14ac:dyDescent="0.25">
      <c r="A470" s="47"/>
      <c r="B470" s="47" t="s">
        <v>98</v>
      </c>
      <c r="F470" s="48"/>
      <c r="G470" s="48"/>
      <c r="H470" s="48"/>
      <c r="I470" s="48"/>
      <c r="J470" s="48"/>
      <c r="K470" s="48"/>
      <c r="L470" s="48"/>
      <c r="M470" s="48"/>
      <c r="N470" s="48"/>
      <c r="O470" s="48"/>
      <c r="P470" s="48"/>
      <c r="Q470" s="48"/>
      <c r="R470" s="48"/>
      <c r="S470" s="48"/>
      <c r="T470" s="46">
        <v>5</v>
      </c>
      <c r="U470" s="46">
        <v>429</v>
      </c>
      <c r="V470" s="103">
        <f>T470*U470/1000</f>
        <v>2.145</v>
      </c>
      <c r="W470" s="110"/>
      <c r="X470" s="110"/>
      <c r="Y470" s="49"/>
      <c r="Z470" s="49"/>
      <c r="AA470" s="49"/>
      <c r="AB470" s="49"/>
      <c r="AC470" s="49"/>
      <c r="AD470" s="49"/>
      <c r="AE470" s="49"/>
      <c r="AF470" s="49"/>
      <c r="AG470" s="49"/>
      <c r="AH470" s="49"/>
      <c r="AI470" s="49"/>
      <c r="AJ470" s="49"/>
      <c r="AK470" s="49"/>
      <c r="AL470" s="49"/>
      <c r="AM470" s="49"/>
      <c r="AN470" s="49"/>
      <c r="AO470" s="49"/>
      <c r="AP470" s="49"/>
      <c r="AQ470" s="49"/>
      <c r="AR470" s="49"/>
      <c r="AS470" s="49"/>
    </row>
    <row r="471" spans="1:45" s="51" customFormat="1" x14ac:dyDescent="0.25">
      <c r="A471" s="47"/>
      <c r="B471" s="47" t="s">
        <v>99</v>
      </c>
      <c r="C471" s="46"/>
      <c r="D471" s="46"/>
      <c r="E471" s="46"/>
      <c r="F471" s="48"/>
      <c r="G471" s="48"/>
      <c r="H471" s="48"/>
      <c r="I471" s="48"/>
      <c r="J471" s="48"/>
      <c r="K471" s="48"/>
      <c r="L471" s="48"/>
      <c r="M471" s="48"/>
      <c r="N471" s="48"/>
      <c r="O471" s="48"/>
      <c r="P471" s="48"/>
      <c r="Q471" s="48"/>
      <c r="R471" s="48"/>
      <c r="S471" s="48"/>
      <c r="T471" s="46">
        <v>1</v>
      </c>
      <c r="U471" s="46">
        <v>10.23</v>
      </c>
      <c r="V471" s="103">
        <f>T471*U471/1000</f>
        <v>1.0230000000000001E-2</v>
      </c>
      <c r="W471" s="109"/>
      <c r="X471" s="109"/>
      <c r="Y471" s="52"/>
      <c r="Z471" s="52"/>
      <c r="AA471" s="52"/>
      <c r="AB471" s="52"/>
      <c r="AC471" s="52"/>
      <c r="AD471" s="52"/>
      <c r="AE471" s="52"/>
      <c r="AF471" s="52"/>
      <c r="AG471" s="52"/>
      <c r="AH471" s="52"/>
      <c r="AI471" s="52"/>
      <c r="AJ471" s="52"/>
      <c r="AK471" s="52"/>
      <c r="AL471" s="52"/>
      <c r="AM471" s="52"/>
      <c r="AN471" s="52"/>
      <c r="AO471" s="52"/>
      <c r="AP471" s="52"/>
      <c r="AQ471" s="52"/>
      <c r="AR471" s="52"/>
      <c r="AS471" s="52"/>
    </row>
    <row r="472" spans="1:45" s="51" customFormat="1" x14ac:dyDescent="0.25">
      <c r="A472" s="50"/>
      <c r="B472" s="50" t="s">
        <v>100</v>
      </c>
      <c r="F472" s="37"/>
      <c r="G472" s="37"/>
      <c r="H472" s="37"/>
      <c r="I472" s="37"/>
      <c r="J472" s="37"/>
      <c r="K472" s="37"/>
      <c r="L472" s="37"/>
      <c r="M472" s="37"/>
      <c r="N472" s="37"/>
      <c r="O472" s="37"/>
      <c r="P472" s="37"/>
      <c r="Q472" s="37"/>
      <c r="R472" s="37"/>
      <c r="S472" s="37"/>
      <c r="V472" s="102">
        <f>SUM(V468:V471)</f>
        <v>7.2872299999999992</v>
      </c>
      <c r="W472" s="109"/>
      <c r="X472" s="109"/>
      <c r="Y472" s="52"/>
      <c r="Z472" s="52"/>
      <c r="AA472" s="52"/>
      <c r="AB472" s="52"/>
      <c r="AC472" s="52"/>
      <c r="AD472" s="52"/>
      <c r="AE472" s="52"/>
      <c r="AF472" s="52"/>
      <c r="AG472" s="52"/>
      <c r="AH472" s="52"/>
      <c r="AI472" s="52"/>
      <c r="AJ472" s="52"/>
      <c r="AK472" s="52"/>
      <c r="AL472" s="52"/>
      <c r="AM472" s="52"/>
      <c r="AN472" s="52"/>
      <c r="AO472" s="52"/>
      <c r="AP472" s="52"/>
      <c r="AQ472" s="52"/>
      <c r="AR472" s="52"/>
      <c r="AS472" s="52"/>
    </row>
    <row r="473" spans="1:45" s="46" customFormat="1" ht="37.5" x14ac:dyDescent="0.25">
      <c r="A473" s="50" t="s">
        <v>71</v>
      </c>
      <c r="B473" s="50" t="s">
        <v>34</v>
      </c>
      <c r="C473" s="51"/>
      <c r="D473" s="51"/>
      <c r="E473" s="51"/>
      <c r="F473" s="37">
        <v>200</v>
      </c>
      <c r="G473" s="37"/>
      <c r="H473" s="101">
        <v>0.22</v>
      </c>
      <c r="I473" s="101">
        <v>0</v>
      </c>
      <c r="J473" s="101">
        <v>9.4700000000000006</v>
      </c>
      <c r="K473" s="101">
        <v>36.5</v>
      </c>
      <c r="L473" s="101">
        <v>0</v>
      </c>
      <c r="M473" s="101">
        <v>0.18</v>
      </c>
      <c r="N473" s="101">
        <v>0</v>
      </c>
      <c r="O473" s="101">
        <v>0.4</v>
      </c>
      <c r="P473" s="101">
        <v>9.8699999999999992</v>
      </c>
      <c r="Q473" s="101">
        <v>6.78</v>
      </c>
      <c r="R473" s="101">
        <v>2.64</v>
      </c>
      <c r="S473" s="101">
        <v>0.54</v>
      </c>
      <c r="T473" s="51"/>
      <c r="U473" s="51"/>
      <c r="V473" s="102"/>
      <c r="W473" s="110"/>
      <c r="X473" s="110"/>
      <c r="Y473" s="49"/>
      <c r="Z473" s="49"/>
      <c r="AA473" s="49"/>
      <c r="AB473" s="49"/>
      <c r="AC473" s="49"/>
      <c r="AD473" s="49"/>
      <c r="AE473" s="49"/>
      <c r="AF473" s="49"/>
      <c r="AG473" s="49"/>
      <c r="AH473" s="49"/>
      <c r="AI473" s="49"/>
      <c r="AJ473" s="49"/>
      <c r="AK473" s="49"/>
      <c r="AL473" s="49"/>
      <c r="AM473" s="49"/>
      <c r="AN473" s="49"/>
      <c r="AO473" s="49"/>
      <c r="AP473" s="49"/>
      <c r="AQ473" s="49"/>
      <c r="AR473" s="49"/>
      <c r="AS473" s="49"/>
    </row>
    <row r="474" spans="1:45" s="46" customFormat="1" x14ac:dyDescent="0.25">
      <c r="A474" s="47"/>
      <c r="B474" s="47" t="s">
        <v>112</v>
      </c>
      <c r="F474" s="48"/>
      <c r="G474" s="48"/>
      <c r="H474" s="48"/>
      <c r="I474" s="48"/>
      <c r="J474" s="48"/>
      <c r="K474" s="48"/>
      <c r="L474" s="48"/>
      <c r="M474" s="48"/>
      <c r="N474" s="48"/>
      <c r="O474" s="48"/>
      <c r="P474" s="48"/>
      <c r="Q474" s="48"/>
      <c r="R474" s="48"/>
      <c r="S474" s="48"/>
      <c r="T474" s="46">
        <v>10</v>
      </c>
      <c r="U474" s="46">
        <v>242</v>
      </c>
      <c r="V474" s="103">
        <f>T474*U474/1000</f>
        <v>2.42</v>
      </c>
      <c r="W474" s="110"/>
      <c r="X474" s="110"/>
      <c r="Y474" s="49"/>
      <c r="Z474" s="49"/>
      <c r="AA474" s="49"/>
      <c r="AB474" s="49"/>
      <c r="AC474" s="49"/>
      <c r="AD474" s="49"/>
      <c r="AE474" s="49"/>
      <c r="AF474" s="49"/>
      <c r="AG474" s="49"/>
      <c r="AH474" s="49"/>
      <c r="AI474" s="49"/>
      <c r="AJ474" s="49"/>
      <c r="AK474" s="49"/>
      <c r="AL474" s="49"/>
      <c r="AM474" s="49"/>
      <c r="AN474" s="49"/>
      <c r="AO474" s="49"/>
      <c r="AP474" s="49"/>
      <c r="AQ474" s="49"/>
      <c r="AR474" s="49"/>
      <c r="AS474" s="49"/>
    </row>
    <row r="475" spans="1:45" s="51" customFormat="1" x14ac:dyDescent="0.25">
      <c r="A475" s="47"/>
      <c r="B475" s="47" t="s">
        <v>102</v>
      </c>
      <c r="C475" s="46"/>
      <c r="D475" s="46"/>
      <c r="E475" s="46"/>
      <c r="F475" s="48"/>
      <c r="G475" s="48"/>
      <c r="H475" s="48"/>
      <c r="I475" s="48"/>
      <c r="J475" s="48"/>
      <c r="K475" s="48"/>
      <c r="L475" s="48"/>
      <c r="M475" s="48"/>
      <c r="N475" s="48"/>
      <c r="O475" s="48"/>
      <c r="P475" s="48"/>
      <c r="Q475" s="48"/>
      <c r="R475" s="48"/>
      <c r="S475" s="48"/>
      <c r="T475" s="46">
        <v>10</v>
      </c>
      <c r="U475" s="46">
        <v>51</v>
      </c>
      <c r="V475" s="103">
        <f>T475*U475/1000</f>
        <v>0.51</v>
      </c>
      <c r="W475" s="109"/>
      <c r="X475" s="109"/>
      <c r="Y475" s="52"/>
      <c r="Z475" s="52"/>
      <c r="AA475" s="52"/>
      <c r="AB475" s="52"/>
      <c r="AC475" s="52"/>
      <c r="AD475" s="52"/>
      <c r="AE475" s="52"/>
      <c r="AF475" s="52"/>
      <c r="AG475" s="52"/>
      <c r="AH475" s="52"/>
      <c r="AI475" s="52"/>
      <c r="AJ475" s="52"/>
      <c r="AK475" s="52"/>
      <c r="AL475" s="52"/>
      <c r="AM475" s="52"/>
      <c r="AN475" s="52"/>
      <c r="AO475" s="52"/>
      <c r="AP475" s="52"/>
      <c r="AQ475" s="52"/>
      <c r="AR475" s="52"/>
      <c r="AS475" s="52"/>
    </row>
    <row r="476" spans="1:45" s="51" customFormat="1" x14ac:dyDescent="0.25">
      <c r="A476" s="50"/>
      <c r="B476" s="50" t="s">
        <v>100</v>
      </c>
      <c r="F476" s="37"/>
      <c r="G476" s="37"/>
      <c r="H476" s="37"/>
      <c r="I476" s="37"/>
      <c r="J476" s="37"/>
      <c r="K476" s="37"/>
      <c r="L476" s="37"/>
      <c r="M476" s="37"/>
      <c r="N476" s="37"/>
      <c r="O476" s="37"/>
      <c r="P476" s="37"/>
      <c r="Q476" s="37"/>
      <c r="R476" s="37"/>
      <c r="S476" s="37"/>
      <c r="V476" s="102">
        <f>SUM(V474:V475)</f>
        <v>2.9299999999999997</v>
      </c>
      <c r="W476" s="109"/>
      <c r="X476" s="109"/>
      <c r="Y476" s="52"/>
      <c r="Z476" s="52"/>
      <c r="AA476" s="52"/>
      <c r="AB476" s="52"/>
      <c r="AC476" s="52"/>
      <c r="AD476" s="52"/>
      <c r="AE476" s="52"/>
      <c r="AF476" s="52"/>
      <c r="AG476" s="52"/>
      <c r="AH476" s="52"/>
      <c r="AI476" s="52"/>
      <c r="AJ476" s="52"/>
      <c r="AK476" s="52"/>
      <c r="AL476" s="52"/>
      <c r="AM476" s="52"/>
      <c r="AN476" s="52"/>
      <c r="AO476" s="52"/>
      <c r="AP476" s="52"/>
      <c r="AQ476" s="52"/>
      <c r="AR476" s="52"/>
      <c r="AS476" s="52"/>
    </row>
    <row r="477" spans="1:45" s="33" customFormat="1" x14ac:dyDescent="0.3">
      <c r="A477" s="34"/>
      <c r="B477" s="3" t="s">
        <v>21</v>
      </c>
      <c r="C477" s="3"/>
      <c r="D477" s="3"/>
      <c r="E477" s="3"/>
      <c r="F477" s="101">
        <v>40</v>
      </c>
      <c r="G477" s="101"/>
      <c r="H477" s="101">
        <v>2.64</v>
      </c>
      <c r="I477" s="101">
        <v>0.48</v>
      </c>
      <c r="J477" s="101">
        <v>14.12</v>
      </c>
      <c r="K477" s="101">
        <v>72.400000000000006</v>
      </c>
      <c r="L477" s="101">
        <v>0.08</v>
      </c>
      <c r="M477" s="101">
        <v>0</v>
      </c>
      <c r="N477" s="101">
        <v>0</v>
      </c>
      <c r="O477" s="101">
        <v>0.4</v>
      </c>
      <c r="P477" s="101">
        <v>14</v>
      </c>
      <c r="Q477" s="101">
        <v>63.2</v>
      </c>
      <c r="R477" s="101">
        <v>18.8</v>
      </c>
      <c r="S477" s="101">
        <v>1.56</v>
      </c>
      <c r="T477" s="22">
        <v>40</v>
      </c>
      <c r="U477" s="22">
        <v>62</v>
      </c>
      <c r="V477" s="85">
        <f>(T477*U477)/1000</f>
        <v>2.48</v>
      </c>
      <c r="W477" s="107"/>
      <c r="X477" s="107"/>
    </row>
    <row r="478" spans="1:45" s="67" customFormat="1" ht="37.5" x14ac:dyDescent="0.25">
      <c r="A478" s="55"/>
      <c r="B478" s="55" t="s">
        <v>153</v>
      </c>
      <c r="C478" s="56"/>
      <c r="D478" s="56"/>
      <c r="E478" s="56"/>
      <c r="F478" s="12"/>
      <c r="G478" s="12"/>
      <c r="H478" s="12">
        <f>H452+H457+H467+H473+H477</f>
        <v>16.95</v>
      </c>
      <c r="I478" s="12">
        <f t="shared" ref="I478:S478" si="55">I452+I457+I467+I473+I477</f>
        <v>18.34</v>
      </c>
      <c r="J478" s="12">
        <f t="shared" si="55"/>
        <v>59.839999999999996</v>
      </c>
      <c r="K478" s="12">
        <f t="shared" si="55"/>
        <v>449.5</v>
      </c>
      <c r="L478" s="12">
        <f t="shared" si="55"/>
        <v>0.31900000000000001</v>
      </c>
      <c r="M478" s="12">
        <f t="shared" si="55"/>
        <v>28.93</v>
      </c>
      <c r="N478" s="12">
        <f t="shared" si="55"/>
        <v>0.04</v>
      </c>
      <c r="O478" s="12">
        <f t="shared" si="55"/>
        <v>4.03</v>
      </c>
      <c r="P478" s="12">
        <f t="shared" si="55"/>
        <v>110.59</v>
      </c>
      <c r="Q478" s="12">
        <f t="shared" si="55"/>
        <v>290.89</v>
      </c>
      <c r="R478" s="12">
        <f t="shared" si="55"/>
        <v>88.31</v>
      </c>
      <c r="S478" s="12">
        <f t="shared" si="55"/>
        <v>4.57</v>
      </c>
      <c r="T478" s="56"/>
      <c r="U478" s="56"/>
      <c r="V478" s="95">
        <f>V456+V466+V472+V476+V477</f>
        <v>36.139459999999993</v>
      </c>
      <c r="W478" s="109"/>
      <c r="X478" s="109"/>
      <c r="Y478" s="68"/>
      <c r="Z478" s="68"/>
      <c r="AA478" s="68"/>
      <c r="AB478" s="68"/>
      <c r="AC478" s="68"/>
      <c r="AD478" s="68"/>
      <c r="AE478" s="68"/>
      <c r="AF478" s="68"/>
      <c r="AG478" s="68"/>
      <c r="AH478" s="68"/>
      <c r="AI478" s="68"/>
      <c r="AJ478" s="68"/>
      <c r="AK478" s="68"/>
      <c r="AL478" s="68"/>
      <c r="AM478" s="68"/>
      <c r="AN478" s="68"/>
      <c r="AO478" s="68"/>
      <c r="AP478" s="68"/>
      <c r="AQ478" s="68"/>
      <c r="AR478" s="68"/>
      <c r="AS478" s="68"/>
    </row>
    <row r="479" spans="1:45" s="51" customFormat="1" x14ac:dyDescent="0.25">
      <c r="A479" s="66"/>
      <c r="B479" s="66" t="s">
        <v>63</v>
      </c>
      <c r="C479" s="67"/>
      <c r="D479" s="67"/>
      <c r="E479" s="67"/>
      <c r="F479" s="18"/>
      <c r="G479" s="18"/>
      <c r="H479" s="18">
        <f t="shared" ref="H479:S479" si="56">H450+H478</f>
        <v>25.15</v>
      </c>
      <c r="I479" s="18">
        <f t="shared" si="56"/>
        <v>24.83</v>
      </c>
      <c r="J479" s="18">
        <f t="shared" si="56"/>
        <v>109.8</v>
      </c>
      <c r="K479" s="18">
        <f t="shared" si="56"/>
        <v>726.2</v>
      </c>
      <c r="L479" s="18">
        <f t="shared" si="56"/>
        <v>0.57899999999999996</v>
      </c>
      <c r="M479" s="18">
        <f t="shared" si="56"/>
        <v>29.97</v>
      </c>
      <c r="N479" s="18">
        <f t="shared" si="56"/>
        <v>7.0000000000000007E-2</v>
      </c>
      <c r="O479" s="18">
        <f t="shared" si="56"/>
        <v>5.59</v>
      </c>
      <c r="P479" s="18">
        <f t="shared" si="56"/>
        <v>225.68</v>
      </c>
      <c r="Q479" s="18">
        <f t="shared" si="56"/>
        <v>531.9</v>
      </c>
      <c r="R479" s="18">
        <f t="shared" si="56"/>
        <v>160.93</v>
      </c>
      <c r="S479" s="18">
        <f t="shared" si="56"/>
        <v>8.4</v>
      </c>
      <c r="T479" s="67"/>
      <c r="U479" s="67"/>
      <c r="V479" s="118">
        <f>V450+V478</f>
        <v>48.380689999999994</v>
      </c>
      <c r="W479" s="109"/>
      <c r="X479" s="109"/>
      <c r="Y479" s="52"/>
      <c r="Z479" s="52"/>
      <c r="AA479" s="52"/>
      <c r="AB479" s="52"/>
      <c r="AC479" s="52"/>
      <c r="AD479" s="52"/>
      <c r="AE479" s="52"/>
      <c r="AF479" s="52"/>
      <c r="AG479" s="52"/>
      <c r="AH479" s="52"/>
      <c r="AI479" s="52"/>
      <c r="AJ479" s="52"/>
      <c r="AK479" s="52"/>
      <c r="AL479" s="52"/>
      <c r="AM479" s="52"/>
      <c r="AN479" s="52"/>
      <c r="AO479" s="52"/>
      <c r="AP479" s="52"/>
      <c r="AQ479" s="52"/>
      <c r="AR479" s="52"/>
      <c r="AS479" s="52"/>
    </row>
    <row r="480" spans="1:45" s="51" customFormat="1" x14ac:dyDescent="0.25">
      <c r="A480" s="50"/>
      <c r="B480" s="53" t="s">
        <v>49</v>
      </c>
      <c r="F480" s="37"/>
      <c r="G480" s="37"/>
      <c r="H480" s="37"/>
      <c r="I480" s="37"/>
      <c r="J480" s="37"/>
      <c r="K480" s="37"/>
      <c r="L480" s="37"/>
      <c r="M480" s="37"/>
      <c r="N480" s="37"/>
      <c r="O480" s="37"/>
      <c r="P480" s="37"/>
      <c r="Q480" s="37"/>
      <c r="R480" s="37"/>
      <c r="S480" s="37"/>
      <c r="V480" s="102"/>
      <c r="W480" s="109"/>
      <c r="X480" s="109"/>
      <c r="Y480" s="52"/>
      <c r="Z480" s="52"/>
      <c r="AA480" s="52"/>
      <c r="AB480" s="52"/>
      <c r="AC480" s="52"/>
      <c r="AD480" s="52"/>
      <c r="AE480" s="52"/>
      <c r="AF480" s="52"/>
      <c r="AG480" s="52"/>
      <c r="AH480" s="52"/>
      <c r="AI480" s="52"/>
      <c r="AJ480" s="52"/>
      <c r="AK480" s="52"/>
      <c r="AL480" s="52"/>
      <c r="AM480" s="52"/>
      <c r="AN480" s="52"/>
      <c r="AO480" s="52"/>
      <c r="AP480" s="52"/>
      <c r="AQ480" s="52"/>
      <c r="AR480" s="52"/>
      <c r="AS480" s="52"/>
    </row>
    <row r="481" spans="1:45" s="51" customFormat="1" x14ac:dyDescent="0.25">
      <c r="A481" s="50"/>
      <c r="B481" s="53" t="s">
        <v>23</v>
      </c>
      <c r="F481" s="37"/>
      <c r="G481" s="37"/>
      <c r="H481" s="37"/>
      <c r="I481" s="37"/>
      <c r="J481" s="37"/>
      <c r="K481" s="37"/>
      <c r="L481" s="37"/>
      <c r="M481" s="37"/>
      <c r="N481" s="37"/>
      <c r="O481" s="37"/>
      <c r="P481" s="37"/>
      <c r="Q481" s="37"/>
      <c r="R481" s="37"/>
      <c r="S481" s="37"/>
      <c r="V481" s="102"/>
      <c r="W481" s="109"/>
      <c r="X481" s="109"/>
      <c r="Y481" s="52"/>
      <c r="Z481" s="52"/>
      <c r="AA481" s="52"/>
      <c r="AB481" s="52"/>
      <c r="AC481" s="52"/>
      <c r="AD481" s="52"/>
      <c r="AE481" s="52"/>
      <c r="AF481" s="52"/>
      <c r="AG481" s="52"/>
      <c r="AH481" s="52"/>
      <c r="AI481" s="52"/>
      <c r="AJ481" s="52"/>
      <c r="AK481" s="52"/>
      <c r="AL481" s="52"/>
      <c r="AM481" s="52"/>
      <c r="AN481" s="52"/>
      <c r="AO481" s="52"/>
      <c r="AP481" s="52"/>
      <c r="AQ481" s="52"/>
      <c r="AR481" s="52"/>
      <c r="AS481" s="52"/>
    </row>
    <row r="482" spans="1:45" s="51" customFormat="1" ht="37.5" x14ac:dyDescent="0.25">
      <c r="A482" s="114" t="s">
        <v>158</v>
      </c>
      <c r="B482" s="114" t="s">
        <v>142</v>
      </c>
      <c r="C482" s="115"/>
      <c r="D482" s="115"/>
      <c r="E482" s="115"/>
      <c r="F482" s="116">
        <v>250</v>
      </c>
      <c r="G482" s="116"/>
      <c r="H482" s="116">
        <v>15.59</v>
      </c>
      <c r="I482" s="116">
        <v>16.010000000000002</v>
      </c>
      <c r="J482" s="116">
        <v>60.9</v>
      </c>
      <c r="K482" s="116">
        <v>349</v>
      </c>
      <c r="L482" s="37">
        <v>0.15</v>
      </c>
      <c r="M482" s="37">
        <v>21.3</v>
      </c>
      <c r="N482" s="37">
        <v>0</v>
      </c>
      <c r="O482" s="37">
        <v>0.98</v>
      </c>
      <c r="P482" s="37">
        <v>20.059999999999999</v>
      </c>
      <c r="Q482" s="37">
        <v>70.94</v>
      </c>
      <c r="R482" s="37">
        <v>32.4</v>
      </c>
      <c r="S482" s="37">
        <v>3.06</v>
      </c>
      <c r="T482" s="115"/>
      <c r="U482" s="115"/>
      <c r="V482" s="117"/>
      <c r="W482" s="109"/>
      <c r="X482" s="109"/>
      <c r="Y482" s="52"/>
      <c r="Z482" s="52"/>
      <c r="AA482" s="52"/>
      <c r="AB482" s="52"/>
      <c r="AC482" s="52"/>
      <c r="AD482" s="52"/>
      <c r="AE482" s="52"/>
      <c r="AF482" s="52"/>
      <c r="AG482" s="52"/>
      <c r="AH482" s="52"/>
      <c r="AI482" s="52"/>
      <c r="AJ482" s="52"/>
      <c r="AK482" s="52"/>
      <c r="AL482" s="52"/>
      <c r="AM482" s="52"/>
      <c r="AN482" s="52"/>
      <c r="AO482" s="52"/>
      <c r="AP482" s="52"/>
      <c r="AQ482" s="52"/>
      <c r="AR482" s="52"/>
      <c r="AS482" s="52"/>
    </row>
    <row r="483" spans="1:45" s="51" customFormat="1" x14ac:dyDescent="0.25">
      <c r="A483" s="114"/>
      <c r="B483" s="121" t="s">
        <v>104</v>
      </c>
      <c r="C483" s="115"/>
      <c r="D483" s="115"/>
      <c r="E483" s="115"/>
      <c r="F483" s="116"/>
      <c r="G483" s="116"/>
      <c r="H483" s="116"/>
      <c r="I483" s="116"/>
      <c r="J483" s="116"/>
      <c r="K483" s="116"/>
      <c r="L483" s="116"/>
      <c r="M483" s="116"/>
      <c r="N483" s="116"/>
      <c r="O483" s="116"/>
      <c r="P483" s="116"/>
      <c r="Q483" s="116"/>
      <c r="R483" s="116"/>
      <c r="S483" s="116"/>
      <c r="T483" s="122">
        <v>12</v>
      </c>
      <c r="U483" s="122">
        <v>42</v>
      </c>
      <c r="V483" s="123">
        <f t="shared" ref="V483:V488" si="57">T483*U483/1000</f>
        <v>0.504</v>
      </c>
      <c r="W483" s="109"/>
      <c r="X483" s="109"/>
      <c r="Y483" s="52"/>
      <c r="Z483" s="52"/>
      <c r="AA483" s="52"/>
      <c r="AB483" s="52"/>
      <c r="AC483" s="52"/>
      <c r="AD483" s="52"/>
      <c r="AE483" s="52"/>
      <c r="AF483" s="52"/>
      <c r="AG483" s="52"/>
      <c r="AH483" s="52"/>
      <c r="AI483" s="52"/>
      <c r="AJ483" s="52"/>
      <c r="AK483" s="52"/>
      <c r="AL483" s="52"/>
      <c r="AM483" s="52"/>
      <c r="AN483" s="52"/>
      <c r="AO483" s="52"/>
      <c r="AP483" s="52"/>
      <c r="AQ483" s="52"/>
      <c r="AR483" s="52"/>
      <c r="AS483" s="52"/>
    </row>
    <row r="484" spans="1:45" s="51" customFormat="1" x14ac:dyDescent="0.25">
      <c r="A484" s="114"/>
      <c r="B484" s="121" t="s">
        <v>107</v>
      </c>
      <c r="C484" s="115"/>
      <c r="D484" s="115"/>
      <c r="E484" s="115"/>
      <c r="F484" s="116"/>
      <c r="G484" s="116"/>
      <c r="H484" s="116"/>
      <c r="I484" s="116"/>
      <c r="J484" s="116"/>
      <c r="K484" s="116"/>
      <c r="L484" s="116"/>
      <c r="M484" s="116"/>
      <c r="N484" s="116"/>
      <c r="O484" s="116"/>
      <c r="P484" s="116"/>
      <c r="Q484" s="116"/>
      <c r="R484" s="116"/>
      <c r="S484" s="116"/>
      <c r="T484" s="122">
        <v>12</v>
      </c>
      <c r="U484" s="122">
        <v>42</v>
      </c>
      <c r="V484" s="123">
        <f t="shared" si="57"/>
        <v>0.504</v>
      </c>
      <c r="W484" s="109"/>
      <c r="X484" s="109"/>
      <c r="Y484" s="52"/>
      <c r="Z484" s="52"/>
      <c r="AA484" s="52"/>
      <c r="AB484" s="52"/>
      <c r="AC484" s="52"/>
      <c r="AD484" s="52"/>
      <c r="AE484" s="52"/>
      <c r="AF484" s="52"/>
      <c r="AG484" s="52"/>
      <c r="AH484" s="52"/>
      <c r="AI484" s="52"/>
      <c r="AJ484" s="52"/>
      <c r="AK484" s="52"/>
      <c r="AL484" s="52"/>
      <c r="AM484" s="52"/>
      <c r="AN484" s="52"/>
      <c r="AO484" s="52"/>
      <c r="AP484" s="52"/>
      <c r="AQ484" s="52"/>
      <c r="AR484" s="52"/>
      <c r="AS484" s="52"/>
    </row>
    <row r="485" spans="1:45" s="51" customFormat="1" x14ac:dyDescent="0.25">
      <c r="A485" s="114"/>
      <c r="B485" s="121" t="s">
        <v>98</v>
      </c>
      <c r="C485" s="115"/>
      <c r="D485" s="115"/>
      <c r="E485" s="115"/>
      <c r="F485" s="116"/>
      <c r="G485" s="116"/>
      <c r="H485" s="116"/>
      <c r="I485" s="116"/>
      <c r="J485" s="116"/>
      <c r="K485" s="116"/>
      <c r="L485" s="116"/>
      <c r="M485" s="116"/>
      <c r="N485" s="116"/>
      <c r="O485" s="116"/>
      <c r="P485" s="116"/>
      <c r="Q485" s="116"/>
      <c r="R485" s="116"/>
      <c r="S485" s="116"/>
      <c r="T485" s="122">
        <v>3</v>
      </c>
      <c r="U485" s="122">
        <v>429</v>
      </c>
      <c r="V485" s="123">
        <f t="shared" si="57"/>
        <v>1.2869999999999999</v>
      </c>
      <c r="W485" s="109"/>
      <c r="X485" s="109"/>
      <c r="Y485" s="52"/>
      <c r="Z485" s="52"/>
      <c r="AA485" s="52"/>
      <c r="AB485" s="52"/>
      <c r="AC485" s="52"/>
      <c r="AD485" s="52"/>
      <c r="AE485" s="52"/>
      <c r="AF485" s="52"/>
      <c r="AG485" s="52"/>
      <c r="AH485" s="52"/>
      <c r="AI485" s="52"/>
      <c r="AJ485" s="52"/>
      <c r="AK485" s="52"/>
      <c r="AL485" s="52"/>
      <c r="AM485" s="52"/>
      <c r="AN485" s="52"/>
      <c r="AO485" s="52"/>
      <c r="AP485" s="52"/>
      <c r="AQ485" s="52"/>
      <c r="AR485" s="52"/>
      <c r="AS485" s="52"/>
    </row>
    <row r="486" spans="1:45" s="51" customFormat="1" x14ac:dyDescent="0.25">
      <c r="A486" s="114"/>
      <c r="B486" s="121" t="s">
        <v>130</v>
      </c>
      <c r="C486" s="115"/>
      <c r="D486" s="115"/>
      <c r="E486" s="115"/>
      <c r="F486" s="116"/>
      <c r="G486" s="116"/>
      <c r="H486" s="116"/>
      <c r="I486" s="116"/>
      <c r="J486" s="116"/>
      <c r="K486" s="116"/>
      <c r="L486" s="116"/>
      <c r="M486" s="116"/>
      <c r="N486" s="116"/>
      <c r="O486" s="116"/>
      <c r="P486" s="116"/>
      <c r="Q486" s="116"/>
      <c r="R486" s="116"/>
      <c r="S486" s="116"/>
      <c r="T486" s="122">
        <v>55</v>
      </c>
      <c r="U486" s="122">
        <v>22</v>
      </c>
      <c r="V486" s="123">
        <f t="shared" si="57"/>
        <v>1.21</v>
      </c>
      <c r="W486" s="109"/>
      <c r="X486" s="109"/>
      <c r="Y486" s="52"/>
      <c r="Z486" s="52"/>
      <c r="AA486" s="52"/>
      <c r="AB486" s="52"/>
      <c r="AC486" s="52"/>
      <c r="AD486" s="52"/>
      <c r="AE486" s="52"/>
      <c r="AF486" s="52"/>
      <c r="AG486" s="52"/>
      <c r="AH486" s="52"/>
      <c r="AI486" s="52"/>
      <c r="AJ486" s="52"/>
      <c r="AK486" s="52"/>
      <c r="AL486" s="52"/>
      <c r="AM486" s="52"/>
      <c r="AN486" s="52"/>
      <c r="AO486" s="52"/>
      <c r="AP486" s="52"/>
      <c r="AQ486" s="52"/>
      <c r="AR486" s="52"/>
      <c r="AS486" s="52"/>
    </row>
    <row r="487" spans="1:45" s="51" customFormat="1" x14ac:dyDescent="0.25">
      <c r="A487" s="114"/>
      <c r="B487" s="121" t="s">
        <v>143</v>
      </c>
      <c r="C487" s="115"/>
      <c r="D487" s="115"/>
      <c r="E487" s="115"/>
      <c r="F487" s="116"/>
      <c r="G487" s="116"/>
      <c r="H487" s="116"/>
      <c r="I487" s="116"/>
      <c r="J487" s="116"/>
      <c r="K487" s="116"/>
      <c r="L487" s="116"/>
      <c r="M487" s="116"/>
      <c r="N487" s="116"/>
      <c r="O487" s="116"/>
      <c r="P487" s="116"/>
      <c r="Q487" s="116"/>
      <c r="R487" s="116"/>
      <c r="S487" s="116"/>
      <c r="T487" s="122">
        <v>100</v>
      </c>
      <c r="U487" s="122">
        <v>302.89999999999998</v>
      </c>
      <c r="V487" s="123">
        <f t="shared" si="57"/>
        <v>30.289999999999996</v>
      </c>
      <c r="W487" s="109"/>
      <c r="X487" s="109"/>
      <c r="Y487" s="52"/>
      <c r="Z487" s="52"/>
      <c r="AA487" s="52"/>
      <c r="AB487" s="52"/>
      <c r="AC487" s="52"/>
      <c r="AD487" s="52"/>
      <c r="AE487" s="52"/>
      <c r="AF487" s="52"/>
      <c r="AG487" s="52"/>
      <c r="AH487" s="52"/>
      <c r="AI487" s="52"/>
      <c r="AJ487" s="52"/>
      <c r="AK487" s="52"/>
      <c r="AL487" s="52"/>
      <c r="AM487" s="52"/>
      <c r="AN487" s="52"/>
      <c r="AO487" s="52"/>
      <c r="AP487" s="52"/>
      <c r="AQ487" s="52"/>
      <c r="AR487" s="52"/>
      <c r="AS487" s="52"/>
    </row>
    <row r="488" spans="1:45" s="51" customFormat="1" x14ac:dyDescent="0.25">
      <c r="A488" s="114"/>
      <c r="B488" s="121" t="s">
        <v>99</v>
      </c>
      <c r="C488" s="115"/>
      <c r="D488" s="115"/>
      <c r="E488" s="115"/>
      <c r="F488" s="116"/>
      <c r="G488" s="116"/>
      <c r="H488" s="116"/>
      <c r="I488" s="116"/>
      <c r="J488" s="116"/>
      <c r="K488" s="116"/>
      <c r="L488" s="116"/>
      <c r="M488" s="116"/>
      <c r="N488" s="116"/>
      <c r="O488" s="116"/>
      <c r="P488" s="116"/>
      <c r="Q488" s="116"/>
      <c r="R488" s="116"/>
      <c r="S488" s="116"/>
      <c r="T488" s="122">
        <v>1</v>
      </c>
      <c r="U488" s="122">
        <v>10.23</v>
      </c>
      <c r="V488" s="123">
        <f t="shared" si="57"/>
        <v>1.0230000000000001E-2</v>
      </c>
      <c r="W488" s="109"/>
      <c r="X488" s="109"/>
      <c r="Y488" s="52"/>
      <c r="Z488" s="52"/>
      <c r="AA488" s="52"/>
      <c r="AB488" s="52"/>
      <c r="AC488" s="52"/>
      <c r="AD488" s="52"/>
      <c r="AE488" s="52"/>
      <c r="AF488" s="52"/>
      <c r="AG488" s="52"/>
      <c r="AH488" s="52"/>
      <c r="AI488" s="52"/>
      <c r="AJ488" s="52"/>
      <c r="AK488" s="52"/>
      <c r="AL488" s="52"/>
      <c r="AM488" s="52"/>
      <c r="AN488" s="52"/>
      <c r="AO488" s="52"/>
      <c r="AP488" s="52"/>
      <c r="AQ488" s="52"/>
      <c r="AR488" s="52"/>
      <c r="AS488" s="52"/>
    </row>
    <row r="489" spans="1:45" s="51" customFormat="1" x14ac:dyDescent="0.25">
      <c r="A489" s="114"/>
      <c r="B489" s="114" t="s">
        <v>100</v>
      </c>
      <c r="C489" s="115"/>
      <c r="D489" s="115"/>
      <c r="E489" s="115"/>
      <c r="F489" s="116"/>
      <c r="G489" s="116"/>
      <c r="H489" s="116"/>
      <c r="I489" s="116"/>
      <c r="J489" s="116"/>
      <c r="K489" s="116"/>
      <c r="L489" s="116"/>
      <c r="M489" s="116"/>
      <c r="N489" s="116"/>
      <c r="O489" s="116"/>
      <c r="P489" s="116"/>
      <c r="Q489" s="116"/>
      <c r="R489" s="116"/>
      <c r="S489" s="116"/>
      <c r="T489" s="115"/>
      <c r="U489" s="115"/>
      <c r="V489" s="117">
        <f>SUM(V483:V488)</f>
        <v>33.805229999999995</v>
      </c>
      <c r="W489" s="109"/>
      <c r="X489" s="109"/>
      <c r="Y489" s="52"/>
      <c r="Z489" s="52"/>
      <c r="AA489" s="52"/>
      <c r="AB489" s="52"/>
      <c r="AC489" s="52"/>
      <c r="AD489" s="52"/>
      <c r="AE489" s="52"/>
      <c r="AF489" s="52"/>
      <c r="AG489" s="52"/>
      <c r="AH489" s="52"/>
      <c r="AI489" s="52"/>
      <c r="AJ489" s="52"/>
      <c r="AK489" s="52"/>
      <c r="AL489" s="52"/>
      <c r="AM489" s="52"/>
      <c r="AN489" s="52"/>
      <c r="AO489" s="52"/>
      <c r="AP489" s="52"/>
      <c r="AQ489" s="52"/>
      <c r="AR489" s="52"/>
      <c r="AS489" s="52"/>
    </row>
    <row r="490" spans="1:45" x14ac:dyDescent="0.3">
      <c r="A490" s="34"/>
      <c r="B490" s="3" t="s">
        <v>173</v>
      </c>
      <c r="C490" s="3"/>
      <c r="D490" s="3"/>
      <c r="E490" s="3"/>
      <c r="F490" s="101">
        <v>40</v>
      </c>
      <c r="G490" s="101"/>
      <c r="H490" s="101">
        <v>3</v>
      </c>
      <c r="I490" s="101">
        <v>4.72</v>
      </c>
      <c r="J490" s="101">
        <v>29.96</v>
      </c>
      <c r="K490" s="101">
        <v>166.8</v>
      </c>
      <c r="L490" s="101">
        <v>0.03</v>
      </c>
      <c r="M490" s="101">
        <v>0</v>
      </c>
      <c r="N490" s="101">
        <v>0</v>
      </c>
      <c r="O490" s="101">
        <v>1.4</v>
      </c>
      <c r="P490" s="101">
        <v>11.6</v>
      </c>
      <c r="Q490" s="101">
        <v>36</v>
      </c>
      <c r="R490" s="101">
        <v>8</v>
      </c>
      <c r="S490" s="101">
        <v>0.84</v>
      </c>
      <c r="T490" s="22">
        <v>40</v>
      </c>
      <c r="U490" s="22">
        <v>100</v>
      </c>
      <c r="V490" s="85">
        <f>T490*U490/1000</f>
        <v>4</v>
      </c>
    </row>
    <row r="491" spans="1:45" s="46" customFormat="1" ht="37.5" x14ac:dyDescent="0.25">
      <c r="A491" s="50" t="s">
        <v>80</v>
      </c>
      <c r="B491" s="50" t="s">
        <v>137</v>
      </c>
      <c r="C491" s="51"/>
      <c r="D491" s="51"/>
      <c r="E491" s="51"/>
      <c r="F491" s="37">
        <v>200</v>
      </c>
      <c r="G491" s="37"/>
      <c r="H491" s="101">
        <v>1.6</v>
      </c>
      <c r="I491" s="101">
        <v>1.65</v>
      </c>
      <c r="J491" s="101">
        <v>12.83</v>
      </c>
      <c r="K491" s="101">
        <v>59.3</v>
      </c>
      <c r="L491" s="101">
        <v>0.02</v>
      </c>
      <c r="M491" s="101">
        <v>0.75</v>
      </c>
      <c r="N491" s="101">
        <v>0.01</v>
      </c>
      <c r="O491" s="101">
        <v>0.5</v>
      </c>
      <c r="P491" s="101">
        <v>65.11</v>
      </c>
      <c r="Q491" s="101">
        <v>53.24</v>
      </c>
      <c r="R491" s="101">
        <v>11.4</v>
      </c>
      <c r="S491" s="101">
        <v>0.87</v>
      </c>
      <c r="T491" s="51"/>
      <c r="U491" s="51"/>
      <c r="V491" s="102"/>
      <c r="W491" s="110"/>
      <c r="X491" s="110"/>
      <c r="Y491" s="49"/>
      <c r="Z491" s="49"/>
      <c r="AA491" s="49"/>
      <c r="AB491" s="49"/>
      <c r="AC491" s="49"/>
      <c r="AD491" s="49"/>
      <c r="AE491" s="49"/>
      <c r="AF491" s="49"/>
      <c r="AG491" s="49"/>
      <c r="AH491" s="49"/>
      <c r="AI491" s="49"/>
      <c r="AJ491" s="49"/>
      <c r="AK491" s="49"/>
      <c r="AL491" s="49"/>
      <c r="AM491" s="49"/>
      <c r="AN491" s="49"/>
      <c r="AO491" s="49"/>
      <c r="AP491" s="49"/>
      <c r="AQ491" s="49"/>
      <c r="AR491" s="49"/>
      <c r="AS491" s="49"/>
    </row>
    <row r="492" spans="1:45" s="46" customFormat="1" x14ac:dyDescent="0.25">
      <c r="A492" s="47"/>
      <c r="B492" s="47" t="s">
        <v>114</v>
      </c>
      <c r="F492" s="48"/>
      <c r="G492" s="48"/>
      <c r="H492" s="48"/>
      <c r="I492" s="48"/>
      <c r="J492" s="48"/>
      <c r="K492" s="48"/>
      <c r="L492" s="48"/>
      <c r="M492" s="48"/>
      <c r="N492" s="48"/>
      <c r="O492" s="48"/>
      <c r="P492" s="48"/>
      <c r="Q492" s="48"/>
      <c r="R492" s="48"/>
      <c r="S492" s="48"/>
      <c r="T492" s="46">
        <v>1</v>
      </c>
      <c r="U492" s="46">
        <v>530</v>
      </c>
      <c r="V492" s="103">
        <f>T492*U492/1000</f>
        <v>0.53</v>
      </c>
      <c r="W492" s="110"/>
      <c r="X492" s="110"/>
      <c r="Y492" s="49"/>
      <c r="Z492" s="49"/>
      <c r="AA492" s="49"/>
      <c r="AB492" s="49"/>
      <c r="AC492" s="49"/>
      <c r="AD492" s="49"/>
      <c r="AE492" s="49"/>
      <c r="AF492" s="49"/>
      <c r="AG492" s="49"/>
      <c r="AH492" s="49"/>
      <c r="AI492" s="49"/>
      <c r="AJ492" s="49"/>
      <c r="AK492" s="49"/>
      <c r="AL492" s="49"/>
      <c r="AM492" s="49"/>
      <c r="AN492" s="49"/>
      <c r="AO492" s="49"/>
      <c r="AP492" s="49"/>
      <c r="AQ492" s="49"/>
      <c r="AR492" s="49"/>
      <c r="AS492" s="49"/>
    </row>
    <row r="493" spans="1:45" s="46" customFormat="1" x14ac:dyDescent="0.25">
      <c r="A493" s="47"/>
      <c r="B493" s="47" t="s">
        <v>151</v>
      </c>
      <c r="F493" s="48"/>
      <c r="G493" s="48"/>
      <c r="H493" s="48"/>
      <c r="I493" s="48"/>
      <c r="J493" s="48"/>
      <c r="K493" s="48"/>
      <c r="L493" s="48"/>
      <c r="M493" s="48"/>
      <c r="N493" s="48"/>
      <c r="O493" s="48"/>
      <c r="P493" s="48"/>
      <c r="Q493" s="48"/>
      <c r="R493" s="48"/>
      <c r="S493" s="48"/>
      <c r="T493" s="46">
        <v>8</v>
      </c>
      <c r="U493" s="46">
        <v>51</v>
      </c>
      <c r="V493" s="103">
        <f>T493*U493/1000</f>
        <v>0.40799999999999997</v>
      </c>
      <c r="W493" s="110"/>
      <c r="X493" s="110"/>
      <c r="Y493" s="49"/>
      <c r="Z493" s="49"/>
      <c r="AA493" s="49"/>
      <c r="AB493" s="49"/>
      <c r="AC493" s="49"/>
      <c r="AD493" s="49"/>
      <c r="AE493" s="49"/>
      <c r="AF493" s="49"/>
      <c r="AG493" s="49"/>
      <c r="AH493" s="49"/>
      <c r="AI493" s="49"/>
      <c r="AJ493" s="49"/>
      <c r="AK493" s="49"/>
      <c r="AL493" s="49"/>
      <c r="AM493" s="49"/>
      <c r="AN493" s="49"/>
      <c r="AO493" s="49"/>
      <c r="AP493" s="49"/>
      <c r="AQ493" s="49"/>
      <c r="AR493" s="49"/>
      <c r="AS493" s="49"/>
    </row>
    <row r="494" spans="1:45" s="51" customFormat="1" x14ac:dyDescent="0.25">
      <c r="A494" s="47"/>
      <c r="B494" s="47" t="s">
        <v>96</v>
      </c>
      <c r="C494" s="46"/>
      <c r="D494" s="46"/>
      <c r="E494" s="46"/>
      <c r="F494" s="48"/>
      <c r="G494" s="48"/>
      <c r="H494" s="48"/>
      <c r="I494" s="48"/>
      <c r="J494" s="48"/>
      <c r="K494" s="48"/>
      <c r="L494" s="48"/>
      <c r="M494" s="48"/>
      <c r="N494" s="48"/>
      <c r="O494" s="48"/>
      <c r="P494" s="48"/>
      <c r="Q494" s="48"/>
      <c r="R494" s="48"/>
      <c r="S494" s="48"/>
      <c r="T494" s="46">
        <v>50</v>
      </c>
      <c r="U494" s="46">
        <v>42</v>
      </c>
      <c r="V494" s="103">
        <f>T494*U494/1000</f>
        <v>2.1</v>
      </c>
      <c r="W494" s="109"/>
      <c r="X494" s="109"/>
      <c r="Y494" s="52"/>
      <c r="Z494" s="52"/>
      <c r="AA494" s="52"/>
      <c r="AB494" s="52"/>
      <c r="AC494" s="52"/>
      <c r="AD494" s="52"/>
      <c r="AE494" s="52"/>
      <c r="AF494" s="52"/>
      <c r="AG494" s="52"/>
      <c r="AH494" s="52"/>
      <c r="AI494" s="52"/>
      <c r="AJ494" s="52"/>
      <c r="AK494" s="52"/>
      <c r="AL494" s="52"/>
      <c r="AM494" s="52"/>
      <c r="AN494" s="52"/>
      <c r="AO494" s="52"/>
      <c r="AP494" s="52"/>
      <c r="AQ494" s="52"/>
      <c r="AR494" s="52"/>
      <c r="AS494" s="52"/>
    </row>
    <row r="495" spans="1:45" s="51" customFormat="1" x14ac:dyDescent="0.25">
      <c r="A495" s="50"/>
      <c r="B495" s="50" t="s">
        <v>100</v>
      </c>
      <c r="F495" s="37"/>
      <c r="G495" s="37"/>
      <c r="H495" s="37"/>
      <c r="I495" s="37"/>
      <c r="J495" s="37"/>
      <c r="K495" s="37"/>
      <c r="L495" s="37"/>
      <c r="M495" s="37"/>
      <c r="N495" s="37"/>
      <c r="O495" s="37"/>
      <c r="P495" s="37"/>
      <c r="Q495" s="37"/>
      <c r="R495" s="37"/>
      <c r="S495" s="37"/>
      <c r="V495" s="102">
        <f>SUM(V492:V494)</f>
        <v>3.0380000000000003</v>
      </c>
      <c r="W495" s="109"/>
      <c r="X495" s="109"/>
      <c r="Y495" s="52"/>
      <c r="Z495" s="52"/>
      <c r="AA495" s="52"/>
      <c r="AB495" s="52"/>
      <c r="AC495" s="52"/>
      <c r="AD495" s="52"/>
      <c r="AE495" s="52"/>
      <c r="AF495" s="52"/>
      <c r="AG495" s="52"/>
      <c r="AH495" s="52"/>
      <c r="AI495" s="52"/>
      <c r="AJ495" s="52"/>
      <c r="AK495" s="52"/>
      <c r="AL495" s="52"/>
      <c r="AM495" s="52"/>
      <c r="AN495" s="52"/>
      <c r="AO495" s="52"/>
      <c r="AP495" s="52"/>
      <c r="AQ495" s="52"/>
      <c r="AR495" s="52"/>
      <c r="AS495" s="52"/>
    </row>
    <row r="496" spans="1:45" s="51" customFormat="1" x14ac:dyDescent="0.25">
      <c r="A496" s="50"/>
      <c r="B496" s="50" t="s">
        <v>20</v>
      </c>
      <c r="F496" s="37">
        <v>40</v>
      </c>
      <c r="G496" s="37"/>
      <c r="H496" s="101">
        <v>3.48</v>
      </c>
      <c r="I496" s="101">
        <v>0.6</v>
      </c>
      <c r="J496" s="101">
        <v>16</v>
      </c>
      <c r="K496" s="101">
        <v>83.6</v>
      </c>
      <c r="L496" s="101">
        <v>0.1</v>
      </c>
      <c r="M496" s="101">
        <v>0</v>
      </c>
      <c r="N496" s="101">
        <v>0</v>
      </c>
      <c r="O496" s="101">
        <v>0.4</v>
      </c>
      <c r="P496" s="101">
        <v>13.2</v>
      </c>
      <c r="Q496" s="101">
        <v>93.6</v>
      </c>
      <c r="R496" s="101">
        <v>26.4</v>
      </c>
      <c r="S496" s="101">
        <v>1.76</v>
      </c>
      <c r="T496" s="46">
        <v>40</v>
      </c>
      <c r="U496" s="46">
        <v>62</v>
      </c>
      <c r="V496" s="102">
        <f>(T496*U496)/1000</f>
        <v>2.48</v>
      </c>
      <c r="W496" s="109"/>
      <c r="X496" s="109"/>
      <c r="Y496" s="52"/>
      <c r="Z496" s="52"/>
      <c r="AA496" s="52"/>
      <c r="AB496" s="52"/>
      <c r="AC496" s="52"/>
      <c r="AD496" s="52"/>
      <c r="AE496" s="52"/>
      <c r="AF496" s="52"/>
      <c r="AG496" s="52"/>
      <c r="AH496" s="52"/>
      <c r="AI496" s="52"/>
      <c r="AJ496" s="52"/>
      <c r="AK496" s="52"/>
      <c r="AL496" s="52"/>
      <c r="AM496" s="52"/>
      <c r="AN496" s="52"/>
      <c r="AO496" s="52"/>
      <c r="AP496" s="52"/>
      <c r="AQ496" s="52"/>
      <c r="AR496" s="52"/>
      <c r="AS496" s="52"/>
    </row>
    <row r="497" spans="1:45" s="73" customFormat="1" ht="43.5" customHeight="1" x14ac:dyDescent="0.25">
      <c r="A497" s="66"/>
      <c r="B497" s="66" t="s">
        <v>64</v>
      </c>
      <c r="C497" s="67"/>
      <c r="D497" s="67"/>
      <c r="E497" s="67"/>
      <c r="F497" s="18"/>
      <c r="G497" s="18"/>
      <c r="H497" s="18">
        <f t="shared" ref="H497:S497" si="58">H482+H490+H491+H496</f>
        <v>23.67</v>
      </c>
      <c r="I497" s="18">
        <f t="shared" si="58"/>
        <v>22.98</v>
      </c>
      <c r="J497" s="18">
        <f t="shared" si="58"/>
        <v>119.69</v>
      </c>
      <c r="K497" s="18">
        <f t="shared" si="58"/>
        <v>658.69999999999993</v>
      </c>
      <c r="L497" s="18">
        <f t="shared" si="58"/>
        <v>0.3</v>
      </c>
      <c r="M497" s="18">
        <f t="shared" si="58"/>
        <v>22.05</v>
      </c>
      <c r="N497" s="18">
        <f t="shared" si="58"/>
        <v>0.01</v>
      </c>
      <c r="O497" s="18">
        <f t="shared" si="58"/>
        <v>3.28</v>
      </c>
      <c r="P497" s="18">
        <f t="shared" si="58"/>
        <v>109.97</v>
      </c>
      <c r="Q497" s="18">
        <f t="shared" si="58"/>
        <v>253.78</v>
      </c>
      <c r="R497" s="18">
        <f t="shared" si="58"/>
        <v>78.199999999999989</v>
      </c>
      <c r="S497" s="18">
        <f t="shared" si="58"/>
        <v>6.5299999999999994</v>
      </c>
      <c r="T497" s="67"/>
      <c r="U497" s="67"/>
      <c r="V497" s="104">
        <f>V489+V490+V495+V496</f>
        <v>43.323229999999988</v>
      </c>
      <c r="W497" s="112"/>
      <c r="X497" s="112"/>
      <c r="Y497" s="74"/>
      <c r="Z497" s="74"/>
      <c r="AA497" s="74"/>
      <c r="AB497" s="74"/>
      <c r="AC497" s="74"/>
      <c r="AD497" s="74"/>
      <c r="AE497" s="74"/>
      <c r="AF497" s="74"/>
      <c r="AG497" s="74"/>
      <c r="AH497" s="74"/>
      <c r="AI497" s="74"/>
      <c r="AJ497" s="74"/>
      <c r="AK497" s="74"/>
      <c r="AL497" s="74"/>
      <c r="AM497" s="74"/>
      <c r="AN497" s="74"/>
      <c r="AO497" s="74"/>
      <c r="AP497" s="74"/>
      <c r="AQ497" s="74"/>
      <c r="AR497" s="74"/>
      <c r="AS497" s="74"/>
    </row>
    <row r="498" spans="1:45" s="75" customFormat="1" ht="21.75" customHeight="1" x14ac:dyDescent="0.3">
      <c r="A498" s="81"/>
      <c r="B498" s="77" t="s">
        <v>139</v>
      </c>
      <c r="C498" s="77"/>
      <c r="D498" s="77"/>
      <c r="E498" s="77"/>
      <c r="F498" s="99"/>
      <c r="G498" s="99"/>
      <c r="H498" s="99"/>
      <c r="I498" s="99"/>
      <c r="J498" s="99"/>
      <c r="K498" s="99"/>
      <c r="L498" s="99"/>
      <c r="M498" s="99"/>
      <c r="N498" s="99"/>
      <c r="O498" s="99"/>
      <c r="P498" s="99"/>
      <c r="Q498" s="99"/>
      <c r="R498" s="99"/>
      <c r="S498" s="99"/>
      <c r="T498" s="96"/>
      <c r="U498" s="96"/>
      <c r="V498" s="105">
        <f>V51+V101+V140+V184+V231+V260+V300+V347+V391+V434+V479+V497</f>
        <v>640.87392699999987</v>
      </c>
      <c r="W498" s="113"/>
      <c r="X498" s="112"/>
      <c r="Y498" s="76"/>
      <c r="Z498" s="76"/>
      <c r="AA498" s="76"/>
      <c r="AB498" s="76"/>
      <c r="AC498" s="76"/>
      <c r="AD498" s="76"/>
      <c r="AE498" s="76"/>
      <c r="AF498" s="76"/>
      <c r="AG498" s="76"/>
      <c r="AH498" s="76"/>
      <c r="AI498" s="76"/>
      <c r="AJ498" s="76"/>
      <c r="AK498" s="76"/>
      <c r="AL498" s="76"/>
      <c r="AM498" s="76"/>
      <c r="AN498" s="76"/>
      <c r="AO498" s="76"/>
      <c r="AP498" s="76"/>
      <c r="AQ498" s="76"/>
      <c r="AR498" s="76"/>
      <c r="AS498" s="76"/>
    </row>
    <row r="499" spans="1:45" x14ac:dyDescent="0.3">
      <c r="A499" s="82"/>
      <c r="B499" s="39" t="s">
        <v>140</v>
      </c>
      <c r="C499" s="39"/>
      <c r="D499" s="39"/>
      <c r="E499" s="39"/>
      <c r="F499" s="37"/>
      <c r="G499" s="37"/>
      <c r="H499" s="37"/>
      <c r="I499" s="37"/>
      <c r="J499" s="37"/>
      <c r="K499" s="37"/>
      <c r="L499" s="37"/>
      <c r="M499" s="37"/>
      <c r="N499" s="37"/>
      <c r="O499" s="37"/>
      <c r="P499" s="37"/>
      <c r="Q499" s="37"/>
      <c r="R499" s="37"/>
      <c r="S499" s="37"/>
      <c r="T499" s="92"/>
      <c r="U499" s="92"/>
      <c r="V499" s="106">
        <f>V498/12</f>
        <v>53.406160583333325</v>
      </c>
    </row>
  </sheetData>
  <mergeCells count="19">
    <mergeCell ref="B23:C23"/>
    <mergeCell ref="B5:C5"/>
    <mergeCell ref="H3:J3"/>
    <mergeCell ref="B9:C9"/>
    <mergeCell ref="B16:C16"/>
    <mergeCell ref="B21:C21"/>
    <mergeCell ref="B3:C4"/>
    <mergeCell ref="F3:G4"/>
    <mergeCell ref="T3:T4"/>
    <mergeCell ref="U3:U4"/>
    <mergeCell ref="V3:V4"/>
    <mergeCell ref="A1:B1"/>
    <mergeCell ref="F1:P1"/>
    <mergeCell ref="L3:O3"/>
    <mergeCell ref="P3:S3"/>
    <mergeCell ref="A3:A4"/>
    <mergeCell ref="K3:K4"/>
    <mergeCell ref="Q1:V1"/>
    <mergeCell ref="F2:P2"/>
  </mergeCells>
  <pageMargins left="0.25" right="0.25" top="0.75" bottom="0.75" header="0.3" footer="0.3"/>
  <pageSetup paperSize="9" scale="58" fitToHeight="0" orientation="landscape" r:id="rId1"/>
  <rowBreaks count="11" manualBreakCount="11">
    <brk id="51" max="16383" man="1"/>
    <brk id="101" max="16383" man="1"/>
    <brk id="140" max="22" man="1"/>
    <brk id="184" max="23" man="1"/>
    <brk id="231" max="22" man="1"/>
    <brk id="260" max="22" man="1"/>
    <brk id="300" max="23" man="1"/>
    <brk id="347" max="23" man="1"/>
    <brk id="391" max="23" man="1"/>
    <brk id="434" max="23" man="1"/>
    <brk id="479" max="2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3"/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1-неделя</vt:lpstr>
      <vt:lpstr>Лист1</vt:lpstr>
      <vt:lpstr>'1-неделя'!Область_печати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2021-10-22T09:59:33Z</dcterms:modified>
</cp:coreProperties>
</file>