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Гульназ\Desktop\"/>
    </mc:Choice>
  </mc:AlternateContent>
  <bookViews>
    <workbookView xWindow="240" yWindow="135" windowWidth="11355" windowHeight="6150"/>
  </bookViews>
  <sheets>
    <sheet name="20.01.2024" sheetId="1" r:id="rId1"/>
    <sheet name="Dop" sheetId="2" r:id="rId2"/>
  </sheets>
  <definedNames>
    <definedName name="Группа">Dop!$B$3</definedName>
    <definedName name="Дата_Печати">Dop!$B$2</definedName>
    <definedName name="Дата_Сост">Dop!$B$1</definedName>
    <definedName name="С3">'20.01.2024'!$A$3</definedName>
    <definedName name="Физ_Норма">Dop!$B$4</definedName>
  </definedNames>
  <calcPr calcId="162913"/>
</workbook>
</file>

<file path=xl/calcChain.xml><?xml version="1.0" encoding="utf-8"?>
<calcChain xmlns="http://schemas.openxmlformats.org/spreadsheetml/2006/main">
  <c r="CI348" i="1" l="1"/>
  <c r="CM348" i="1"/>
  <c r="D347" i="1"/>
  <c r="D348" i="1" s="1"/>
  <c r="E347" i="1"/>
  <c r="E348" i="1" s="1"/>
  <c r="F347" i="1"/>
  <c r="F348" i="1" s="1"/>
  <c r="G347" i="1"/>
  <c r="G348" i="1" s="1"/>
  <c r="H347" i="1"/>
  <c r="H348" i="1" s="1"/>
  <c r="I347" i="1"/>
  <c r="I348" i="1" s="1"/>
  <c r="J347" i="1"/>
  <c r="J348" i="1" s="1"/>
  <c r="K347" i="1"/>
  <c r="K348" i="1" s="1"/>
  <c r="L347" i="1"/>
  <c r="L348" i="1" s="1"/>
  <c r="M347" i="1"/>
  <c r="M348" i="1" s="1"/>
  <c r="N347" i="1"/>
  <c r="N348" i="1" s="1"/>
  <c r="O347" i="1"/>
  <c r="O348" i="1" s="1"/>
  <c r="P347" i="1"/>
  <c r="P348" i="1" s="1"/>
  <c r="Q347" i="1"/>
  <c r="Q348" i="1" s="1"/>
  <c r="R347" i="1"/>
  <c r="R348" i="1" s="1"/>
  <c r="S347" i="1"/>
  <c r="S348" i="1" s="1"/>
  <c r="T347" i="1"/>
  <c r="T348" i="1" s="1"/>
  <c r="U347" i="1"/>
  <c r="U348" i="1" s="1"/>
  <c r="V347" i="1"/>
  <c r="V348" i="1" s="1"/>
  <c r="W347" i="1"/>
  <c r="W348" i="1" s="1"/>
  <c r="X347" i="1"/>
  <c r="X348" i="1" s="1"/>
  <c r="Y347" i="1"/>
  <c r="Y348" i="1" s="1"/>
  <c r="Z347" i="1"/>
  <c r="Z348" i="1" s="1"/>
  <c r="AA347" i="1"/>
  <c r="AA348" i="1" s="1"/>
  <c r="AB347" i="1"/>
  <c r="AB348" i="1" s="1"/>
  <c r="AC347" i="1"/>
  <c r="AC348" i="1" s="1"/>
  <c r="AD347" i="1"/>
  <c r="AD348" i="1" s="1"/>
  <c r="AE347" i="1"/>
  <c r="AE348" i="1" s="1"/>
  <c r="AF347" i="1"/>
  <c r="AF348" i="1" s="1"/>
  <c r="AG347" i="1"/>
  <c r="AG348" i="1" s="1"/>
  <c r="AH347" i="1"/>
  <c r="AH348" i="1" s="1"/>
  <c r="AI347" i="1"/>
  <c r="AI348" i="1" s="1"/>
  <c r="AJ347" i="1"/>
  <c r="AJ348" i="1" s="1"/>
  <c r="AK347" i="1"/>
  <c r="AK348" i="1" s="1"/>
  <c r="AL347" i="1"/>
  <c r="AL348" i="1" s="1"/>
  <c r="AM347" i="1"/>
  <c r="AM348" i="1" s="1"/>
  <c r="AN347" i="1"/>
  <c r="AN348" i="1" s="1"/>
  <c r="AO347" i="1"/>
  <c r="AO348" i="1" s="1"/>
  <c r="AP347" i="1"/>
  <c r="AP348" i="1" s="1"/>
  <c r="AQ347" i="1"/>
  <c r="AQ348" i="1" s="1"/>
  <c r="AR347" i="1"/>
  <c r="AR348" i="1" s="1"/>
  <c r="AS347" i="1"/>
  <c r="AS348" i="1" s="1"/>
  <c r="AT347" i="1"/>
  <c r="AT348" i="1" s="1"/>
  <c r="AU347" i="1"/>
  <c r="AU348" i="1" s="1"/>
  <c r="AV347" i="1"/>
  <c r="AV348" i="1" s="1"/>
  <c r="AW347" i="1"/>
  <c r="AW348" i="1" s="1"/>
  <c r="AX347" i="1"/>
  <c r="AX348" i="1" s="1"/>
  <c r="AY347" i="1"/>
  <c r="AY348" i="1" s="1"/>
  <c r="AZ347" i="1"/>
  <c r="AZ348" i="1" s="1"/>
  <c r="BA347" i="1"/>
  <c r="BA348" i="1" s="1"/>
  <c r="BB347" i="1"/>
  <c r="BB348" i="1" s="1"/>
  <c r="BC347" i="1"/>
  <c r="BC348" i="1" s="1"/>
  <c r="BD347" i="1"/>
  <c r="BD348" i="1" s="1"/>
  <c r="BE347" i="1"/>
  <c r="BE348" i="1" s="1"/>
  <c r="BF347" i="1"/>
  <c r="BF348" i="1" s="1"/>
  <c r="BG347" i="1"/>
  <c r="BG348" i="1" s="1"/>
  <c r="BH347" i="1"/>
  <c r="BH348" i="1" s="1"/>
  <c r="BI347" i="1"/>
  <c r="BI348" i="1" s="1"/>
  <c r="BJ347" i="1"/>
  <c r="BJ348" i="1" s="1"/>
  <c r="BK347" i="1"/>
  <c r="BK348" i="1" s="1"/>
  <c r="BL347" i="1"/>
  <c r="BL348" i="1" s="1"/>
  <c r="BM347" i="1"/>
  <c r="BM348" i="1" s="1"/>
  <c r="BN347" i="1"/>
  <c r="BN348" i="1" s="1"/>
  <c r="BO347" i="1"/>
  <c r="BO348" i="1" s="1"/>
  <c r="BP347" i="1"/>
  <c r="BP348" i="1" s="1"/>
  <c r="BQ347" i="1"/>
  <c r="BQ348" i="1" s="1"/>
  <c r="BR347" i="1"/>
  <c r="BR348" i="1" s="1"/>
  <c r="BS347" i="1"/>
  <c r="BS348" i="1" s="1"/>
  <c r="BT347" i="1"/>
  <c r="BT348" i="1" s="1"/>
  <c r="BU347" i="1"/>
  <c r="BU348" i="1" s="1"/>
  <c r="BV347" i="1"/>
  <c r="BV348" i="1" s="1"/>
  <c r="BW347" i="1"/>
  <c r="BW348" i="1" s="1"/>
  <c r="BX347" i="1"/>
  <c r="BX348" i="1" s="1"/>
  <c r="BY347" i="1"/>
  <c r="BY348" i="1" s="1"/>
  <c r="BZ347" i="1"/>
  <c r="BZ348" i="1" s="1"/>
  <c r="CA347" i="1"/>
  <c r="CA348" i="1" s="1"/>
  <c r="CB347" i="1"/>
  <c r="CB348" i="1" s="1"/>
  <c r="CC347" i="1"/>
  <c r="CC348" i="1" s="1"/>
  <c r="CD347" i="1"/>
  <c r="CE347" i="1"/>
  <c r="CE348" i="1" s="1"/>
  <c r="CF347" i="1"/>
  <c r="CF348" i="1" s="1"/>
  <c r="CG347" i="1"/>
  <c r="CG348" i="1" s="1"/>
  <c r="CH347" i="1"/>
  <c r="CH348" i="1" s="1"/>
  <c r="CI347" i="1"/>
  <c r="CJ347" i="1"/>
  <c r="CJ348" i="1" s="1"/>
  <c r="CK347" i="1"/>
  <c r="CK348" i="1" s="1"/>
  <c r="CL347" i="1"/>
  <c r="CL348" i="1" s="1"/>
  <c r="CM347" i="1"/>
  <c r="CN347" i="1"/>
  <c r="CN348" i="1" s="1"/>
  <c r="CO347" i="1"/>
  <c r="CO348" i="1" s="1"/>
  <c r="A317" i="1"/>
  <c r="A345" i="1"/>
  <c r="D264" i="1" l="1"/>
  <c r="E264" i="1"/>
  <c r="F264" i="1"/>
  <c r="G264" i="1"/>
  <c r="H264" i="1"/>
  <c r="I264" i="1"/>
  <c r="J264" i="1"/>
  <c r="K264" i="1"/>
  <c r="L264" i="1"/>
  <c r="M264" i="1"/>
  <c r="N264" i="1"/>
  <c r="O264" i="1"/>
  <c r="P264" i="1"/>
  <c r="Q264" i="1"/>
  <c r="R264" i="1"/>
  <c r="S264" i="1"/>
  <c r="T264" i="1"/>
  <c r="U264" i="1"/>
  <c r="V264" i="1"/>
  <c r="W264" i="1"/>
  <c r="X264" i="1"/>
  <c r="Y264" i="1"/>
  <c r="Z264" i="1"/>
  <c r="AA264" i="1"/>
  <c r="AB264" i="1"/>
  <c r="AC264" i="1"/>
  <c r="AD264" i="1"/>
  <c r="AE264" i="1"/>
  <c r="AF264" i="1"/>
  <c r="AG264" i="1"/>
  <c r="AH264" i="1"/>
  <c r="AI264" i="1"/>
  <c r="AJ264" i="1"/>
  <c r="AK264" i="1"/>
  <c r="AL264" i="1"/>
  <c r="AM264" i="1"/>
  <c r="AN264" i="1"/>
  <c r="AO264" i="1"/>
  <c r="AP264" i="1"/>
  <c r="AQ264" i="1"/>
  <c r="AR264" i="1"/>
  <c r="AS264" i="1"/>
  <c r="AT264" i="1"/>
  <c r="AU264" i="1"/>
  <c r="AV264" i="1"/>
  <c r="AW264" i="1"/>
  <c r="AX264" i="1"/>
  <c r="AY264" i="1"/>
  <c r="AZ264" i="1"/>
  <c r="BA264" i="1"/>
  <c r="BB264" i="1"/>
  <c r="BC264" i="1"/>
  <c r="BD264" i="1"/>
  <c r="BE264" i="1"/>
  <c r="BF264" i="1"/>
  <c r="BG264" i="1"/>
  <c r="BH264" i="1"/>
  <c r="BI264" i="1"/>
  <c r="BJ264" i="1"/>
  <c r="BK264" i="1"/>
  <c r="BL264" i="1"/>
  <c r="BM264" i="1"/>
  <c r="BN264" i="1"/>
  <c r="BO264" i="1"/>
  <c r="BP264" i="1"/>
  <c r="BQ264" i="1"/>
  <c r="BR264" i="1"/>
  <c r="BS264" i="1"/>
  <c r="BT264" i="1"/>
  <c r="BU264" i="1"/>
  <c r="BV264" i="1"/>
  <c r="BW264" i="1"/>
  <c r="BX264" i="1"/>
  <c r="BY264" i="1"/>
  <c r="BZ264" i="1"/>
  <c r="CA264" i="1"/>
  <c r="CB264" i="1"/>
  <c r="CC264" i="1"/>
  <c r="CE264" i="1"/>
  <c r="CF264" i="1"/>
  <c r="CG264" i="1"/>
  <c r="CH264" i="1"/>
  <c r="CI264" i="1"/>
  <c r="CJ264" i="1"/>
  <c r="CK264" i="1"/>
  <c r="CL264" i="1"/>
  <c r="CM264" i="1"/>
  <c r="CN264" i="1"/>
  <c r="CO264" i="1"/>
  <c r="D177" i="1"/>
  <c r="E177" i="1"/>
  <c r="F177" i="1"/>
  <c r="G177" i="1"/>
  <c r="H177" i="1"/>
  <c r="I177" i="1"/>
  <c r="J177" i="1"/>
  <c r="K177" i="1"/>
  <c r="L177" i="1"/>
  <c r="M177" i="1"/>
  <c r="N177" i="1"/>
  <c r="O177" i="1"/>
  <c r="P177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AD177" i="1"/>
  <c r="AE177" i="1"/>
  <c r="AF177" i="1"/>
  <c r="AG177" i="1"/>
  <c r="AH177" i="1"/>
  <c r="AI177" i="1"/>
  <c r="AJ177" i="1"/>
  <c r="AK177" i="1"/>
  <c r="AL177" i="1"/>
  <c r="AM177" i="1"/>
  <c r="AN177" i="1"/>
  <c r="AO177" i="1"/>
  <c r="AP177" i="1"/>
  <c r="AQ177" i="1"/>
  <c r="AR177" i="1"/>
  <c r="AS177" i="1"/>
  <c r="AT177" i="1"/>
  <c r="AU177" i="1"/>
  <c r="AV177" i="1"/>
  <c r="AW177" i="1"/>
  <c r="AX177" i="1"/>
  <c r="AY177" i="1"/>
  <c r="AZ177" i="1"/>
  <c r="BA177" i="1"/>
  <c r="BB177" i="1"/>
  <c r="BC177" i="1"/>
  <c r="BD177" i="1"/>
  <c r="BE177" i="1"/>
  <c r="BF177" i="1"/>
  <c r="BG177" i="1"/>
  <c r="BH177" i="1"/>
  <c r="BI177" i="1"/>
  <c r="BJ177" i="1"/>
  <c r="BK177" i="1"/>
  <c r="BL177" i="1"/>
  <c r="BM177" i="1"/>
  <c r="BN177" i="1"/>
  <c r="BO177" i="1"/>
  <c r="BP177" i="1"/>
  <c r="BQ177" i="1"/>
  <c r="BR177" i="1"/>
  <c r="BS177" i="1"/>
  <c r="BT177" i="1"/>
  <c r="BU177" i="1"/>
  <c r="BV177" i="1"/>
  <c r="BW177" i="1"/>
  <c r="BX177" i="1"/>
  <c r="BY177" i="1"/>
  <c r="BZ177" i="1"/>
  <c r="CA177" i="1"/>
  <c r="CB177" i="1"/>
  <c r="CC177" i="1"/>
  <c r="CE177" i="1"/>
  <c r="CF177" i="1"/>
  <c r="CG177" i="1"/>
  <c r="CH177" i="1"/>
  <c r="CI177" i="1"/>
  <c r="CJ177" i="1"/>
  <c r="CK177" i="1"/>
  <c r="CL177" i="1"/>
  <c r="CM177" i="1"/>
  <c r="CN177" i="1"/>
  <c r="CO177" i="1"/>
  <c r="D93" i="1"/>
  <c r="E93" i="1"/>
  <c r="F93" i="1"/>
  <c r="G93" i="1"/>
  <c r="H93" i="1"/>
  <c r="I93" i="1"/>
  <c r="J93" i="1"/>
  <c r="K93" i="1"/>
  <c r="L93" i="1"/>
  <c r="M93" i="1"/>
  <c r="N93" i="1"/>
  <c r="O93" i="1"/>
  <c r="P93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D93" i="1"/>
  <c r="AE93" i="1"/>
  <c r="AF93" i="1"/>
  <c r="AG93" i="1"/>
  <c r="AH93" i="1"/>
  <c r="AI93" i="1"/>
  <c r="AJ93" i="1"/>
  <c r="AK93" i="1"/>
  <c r="AL93" i="1"/>
  <c r="AM93" i="1"/>
  <c r="AN93" i="1"/>
  <c r="AO93" i="1"/>
  <c r="AP93" i="1"/>
  <c r="AQ93" i="1"/>
  <c r="AR93" i="1"/>
  <c r="AS93" i="1"/>
  <c r="AT93" i="1"/>
  <c r="AU93" i="1"/>
  <c r="AV93" i="1"/>
  <c r="AW93" i="1"/>
  <c r="AX93" i="1"/>
  <c r="AY93" i="1"/>
  <c r="AZ93" i="1"/>
  <c r="BA93" i="1"/>
  <c r="BB93" i="1"/>
  <c r="BC93" i="1"/>
  <c r="BD93" i="1"/>
  <c r="BE93" i="1"/>
  <c r="BF93" i="1"/>
  <c r="BG93" i="1"/>
  <c r="BH93" i="1"/>
  <c r="BI93" i="1"/>
  <c r="BJ93" i="1"/>
  <c r="BK93" i="1"/>
  <c r="BL93" i="1"/>
  <c r="BM93" i="1"/>
  <c r="BN93" i="1"/>
  <c r="BO93" i="1"/>
  <c r="BP93" i="1"/>
  <c r="BQ93" i="1"/>
  <c r="BR93" i="1"/>
  <c r="BS93" i="1"/>
  <c r="BT93" i="1"/>
  <c r="BU93" i="1"/>
  <c r="BV93" i="1"/>
  <c r="BW93" i="1"/>
  <c r="BX93" i="1"/>
  <c r="BY93" i="1"/>
  <c r="BZ93" i="1"/>
  <c r="CA93" i="1"/>
  <c r="CB93" i="1"/>
  <c r="CC93" i="1"/>
  <c r="CE93" i="1"/>
  <c r="CF93" i="1"/>
  <c r="CG93" i="1"/>
  <c r="CH93" i="1"/>
  <c r="CI93" i="1"/>
  <c r="CJ93" i="1"/>
  <c r="CK93" i="1"/>
  <c r="CL93" i="1"/>
  <c r="CM93" i="1"/>
  <c r="CN93" i="1"/>
  <c r="CO93" i="1"/>
  <c r="D66" i="1"/>
  <c r="E66" i="1"/>
  <c r="F66" i="1"/>
  <c r="G66" i="1"/>
  <c r="H66" i="1"/>
  <c r="I66" i="1"/>
  <c r="J66" i="1"/>
  <c r="K66" i="1"/>
  <c r="L66" i="1"/>
  <c r="M66" i="1"/>
  <c r="N66" i="1"/>
  <c r="O66" i="1"/>
  <c r="P66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D66" i="1"/>
  <c r="AE66" i="1"/>
  <c r="AF66" i="1"/>
  <c r="AG66" i="1"/>
  <c r="AH66" i="1"/>
  <c r="AI66" i="1"/>
  <c r="AJ66" i="1"/>
  <c r="AK66" i="1"/>
  <c r="AL66" i="1"/>
  <c r="AM66" i="1"/>
  <c r="AN66" i="1"/>
  <c r="AO66" i="1"/>
  <c r="AP66" i="1"/>
  <c r="AQ66" i="1"/>
  <c r="AR66" i="1"/>
  <c r="AS66" i="1"/>
  <c r="AT66" i="1"/>
  <c r="AU66" i="1"/>
  <c r="AV66" i="1"/>
  <c r="AW66" i="1"/>
  <c r="AX66" i="1"/>
  <c r="AY66" i="1"/>
  <c r="AZ66" i="1"/>
  <c r="BA66" i="1"/>
  <c r="BB66" i="1"/>
  <c r="BC66" i="1"/>
  <c r="BD66" i="1"/>
  <c r="BE66" i="1"/>
  <c r="BF66" i="1"/>
  <c r="BG66" i="1"/>
  <c r="BH66" i="1"/>
  <c r="BI66" i="1"/>
  <c r="BJ66" i="1"/>
  <c r="BK66" i="1"/>
  <c r="BL66" i="1"/>
  <c r="BM66" i="1"/>
  <c r="BN66" i="1"/>
  <c r="BO66" i="1"/>
  <c r="BP66" i="1"/>
  <c r="BQ66" i="1"/>
  <c r="BR66" i="1"/>
  <c r="BS66" i="1"/>
  <c r="BT66" i="1"/>
  <c r="BU66" i="1"/>
  <c r="BV66" i="1"/>
  <c r="BW66" i="1"/>
  <c r="BX66" i="1"/>
  <c r="BY66" i="1"/>
  <c r="BZ66" i="1"/>
  <c r="CA66" i="1"/>
  <c r="CB66" i="1"/>
  <c r="CC66" i="1"/>
  <c r="CE66" i="1"/>
  <c r="CF66" i="1"/>
  <c r="CG66" i="1"/>
  <c r="CH66" i="1"/>
  <c r="CI66" i="1"/>
  <c r="CJ66" i="1"/>
  <c r="CK66" i="1"/>
  <c r="CL66" i="1"/>
  <c r="CM66" i="1"/>
  <c r="CN66" i="1"/>
  <c r="CO66" i="1"/>
  <c r="D37" i="1"/>
  <c r="E37" i="1"/>
  <c r="F37" i="1"/>
  <c r="G37" i="1"/>
  <c r="H37" i="1"/>
  <c r="I37" i="1"/>
  <c r="J37" i="1"/>
  <c r="K37" i="1"/>
  <c r="L37" i="1"/>
  <c r="M37" i="1"/>
  <c r="N37" i="1"/>
  <c r="O37" i="1"/>
  <c r="P37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D37" i="1"/>
  <c r="AE37" i="1"/>
  <c r="AF37" i="1"/>
  <c r="AG37" i="1"/>
  <c r="AH37" i="1"/>
  <c r="AI37" i="1"/>
  <c r="AJ37" i="1"/>
  <c r="AK37" i="1"/>
  <c r="AL37" i="1"/>
  <c r="AM37" i="1"/>
  <c r="AN37" i="1"/>
  <c r="AO37" i="1"/>
  <c r="AP37" i="1"/>
  <c r="AQ37" i="1"/>
  <c r="AR37" i="1"/>
  <c r="AS37" i="1"/>
  <c r="AT37" i="1"/>
  <c r="AU37" i="1"/>
  <c r="AV37" i="1"/>
  <c r="AW37" i="1"/>
  <c r="AX37" i="1"/>
  <c r="AY37" i="1"/>
  <c r="AZ37" i="1"/>
  <c r="BA37" i="1"/>
  <c r="BB37" i="1"/>
  <c r="BC37" i="1"/>
  <c r="BD37" i="1"/>
  <c r="BE37" i="1"/>
  <c r="BF37" i="1"/>
  <c r="BG37" i="1"/>
  <c r="BH37" i="1"/>
  <c r="BI37" i="1"/>
  <c r="BJ37" i="1"/>
  <c r="BK37" i="1"/>
  <c r="BL37" i="1"/>
  <c r="BM37" i="1"/>
  <c r="BN37" i="1"/>
  <c r="BO37" i="1"/>
  <c r="BP37" i="1"/>
  <c r="BQ37" i="1"/>
  <c r="BR37" i="1"/>
  <c r="BS37" i="1"/>
  <c r="BT37" i="1"/>
  <c r="BU37" i="1"/>
  <c r="BV37" i="1"/>
  <c r="BW37" i="1"/>
  <c r="BX37" i="1"/>
  <c r="BY37" i="1"/>
  <c r="BZ37" i="1"/>
  <c r="CA37" i="1"/>
  <c r="CB37" i="1"/>
  <c r="CC37" i="1"/>
  <c r="CE37" i="1"/>
  <c r="CF37" i="1"/>
  <c r="CG37" i="1"/>
  <c r="CH37" i="1"/>
  <c r="CI37" i="1"/>
  <c r="CJ37" i="1"/>
  <c r="CK37" i="1"/>
  <c r="CL37" i="1"/>
  <c r="CM37" i="1"/>
  <c r="CN37" i="1"/>
  <c r="CO37" i="1"/>
  <c r="D121" i="1" l="1"/>
  <c r="D122" i="1" s="1"/>
  <c r="E121" i="1"/>
  <c r="E122" i="1" s="1"/>
  <c r="F121" i="1"/>
  <c r="F122" i="1" s="1"/>
  <c r="G121" i="1"/>
  <c r="G122" i="1" s="1"/>
  <c r="H121" i="1"/>
  <c r="H122" i="1" s="1"/>
  <c r="I121" i="1"/>
  <c r="I122" i="1" s="1"/>
  <c r="J121" i="1"/>
  <c r="J122" i="1" s="1"/>
  <c r="K121" i="1"/>
  <c r="K122" i="1" s="1"/>
  <c r="L121" i="1"/>
  <c r="L122" i="1" s="1"/>
  <c r="M121" i="1"/>
  <c r="M122" i="1" s="1"/>
  <c r="N121" i="1"/>
  <c r="N122" i="1" s="1"/>
  <c r="O121" i="1"/>
  <c r="O122" i="1" s="1"/>
  <c r="P121" i="1"/>
  <c r="P122" i="1" s="1"/>
  <c r="Q121" i="1"/>
  <c r="Q122" i="1" s="1"/>
  <c r="R121" i="1"/>
  <c r="R122" i="1" s="1"/>
  <c r="S121" i="1"/>
  <c r="S122" i="1" s="1"/>
  <c r="T121" i="1"/>
  <c r="T122" i="1" s="1"/>
  <c r="U121" i="1"/>
  <c r="U122" i="1" s="1"/>
  <c r="V121" i="1"/>
  <c r="V122" i="1" s="1"/>
  <c r="W121" i="1"/>
  <c r="W122" i="1" s="1"/>
  <c r="X121" i="1"/>
  <c r="X122" i="1" s="1"/>
  <c r="Y121" i="1"/>
  <c r="Y122" i="1" s="1"/>
  <c r="Z121" i="1"/>
  <c r="Z122" i="1" s="1"/>
  <c r="AA121" i="1"/>
  <c r="AA122" i="1" s="1"/>
  <c r="AB121" i="1"/>
  <c r="AB122" i="1" s="1"/>
  <c r="AC121" i="1"/>
  <c r="AC122" i="1" s="1"/>
  <c r="AD121" i="1"/>
  <c r="AD122" i="1" s="1"/>
  <c r="AE121" i="1"/>
  <c r="AE122" i="1" s="1"/>
  <c r="AF121" i="1"/>
  <c r="AF122" i="1" s="1"/>
  <c r="AG121" i="1"/>
  <c r="AG122" i="1" s="1"/>
  <c r="AH121" i="1"/>
  <c r="AH122" i="1" s="1"/>
  <c r="AI121" i="1"/>
  <c r="AI122" i="1" s="1"/>
  <c r="AJ121" i="1"/>
  <c r="AJ122" i="1" s="1"/>
  <c r="AK121" i="1"/>
  <c r="AK122" i="1" s="1"/>
  <c r="AL121" i="1"/>
  <c r="AL122" i="1" s="1"/>
  <c r="AM121" i="1"/>
  <c r="AM122" i="1" s="1"/>
  <c r="AN121" i="1"/>
  <c r="AN122" i="1" s="1"/>
  <c r="AO121" i="1"/>
  <c r="AO122" i="1" s="1"/>
  <c r="AP121" i="1"/>
  <c r="AP122" i="1" s="1"/>
  <c r="AQ121" i="1"/>
  <c r="AQ122" i="1" s="1"/>
  <c r="AR121" i="1"/>
  <c r="AR122" i="1" s="1"/>
  <c r="AS121" i="1"/>
  <c r="AS122" i="1" s="1"/>
  <c r="AT121" i="1"/>
  <c r="AT122" i="1" s="1"/>
  <c r="AU121" i="1"/>
  <c r="AU122" i="1" s="1"/>
  <c r="AV121" i="1"/>
  <c r="AV122" i="1" s="1"/>
  <c r="AW121" i="1"/>
  <c r="AW122" i="1" s="1"/>
  <c r="AX121" i="1"/>
  <c r="AX122" i="1" s="1"/>
  <c r="AY121" i="1"/>
  <c r="AY122" i="1" s="1"/>
  <c r="AZ121" i="1"/>
  <c r="AZ122" i="1" s="1"/>
  <c r="BA121" i="1"/>
  <c r="BA122" i="1" s="1"/>
  <c r="BB121" i="1"/>
  <c r="BB122" i="1" s="1"/>
  <c r="BC121" i="1"/>
  <c r="BC122" i="1" s="1"/>
  <c r="BD121" i="1"/>
  <c r="BD122" i="1" s="1"/>
  <c r="BE121" i="1"/>
  <c r="BE122" i="1" s="1"/>
  <c r="BF121" i="1"/>
  <c r="BF122" i="1" s="1"/>
  <c r="BG121" i="1"/>
  <c r="BG122" i="1" s="1"/>
  <c r="BH121" i="1"/>
  <c r="BH122" i="1" s="1"/>
  <c r="BI121" i="1"/>
  <c r="BI122" i="1" s="1"/>
  <c r="BJ121" i="1"/>
  <c r="BJ122" i="1" s="1"/>
  <c r="BK121" i="1"/>
  <c r="BK122" i="1" s="1"/>
  <c r="BL121" i="1"/>
  <c r="BL122" i="1" s="1"/>
  <c r="BM121" i="1"/>
  <c r="BM122" i="1" s="1"/>
  <c r="BN121" i="1"/>
  <c r="BN122" i="1" s="1"/>
  <c r="BO121" i="1"/>
  <c r="BO122" i="1" s="1"/>
  <c r="BP121" i="1"/>
  <c r="BP122" i="1" s="1"/>
  <c r="BQ121" i="1"/>
  <c r="BQ122" i="1" s="1"/>
  <c r="BR121" i="1"/>
  <c r="BR122" i="1" s="1"/>
  <c r="BS121" i="1"/>
  <c r="BS122" i="1" s="1"/>
  <c r="BT121" i="1"/>
  <c r="BT122" i="1" s="1"/>
  <c r="BU121" i="1"/>
  <c r="BU122" i="1" s="1"/>
  <c r="BV121" i="1"/>
  <c r="BV122" i="1" s="1"/>
  <c r="BW121" i="1"/>
  <c r="BW122" i="1" s="1"/>
  <c r="BX121" i="1"/>
  <c r="BX122" i="1" s="1"/>
  <c r="BY121" i="1"/>
  <c r="BY122" i="1" s="1"/>
  <c r="BZ121" i="1"/>
  <c r="BZ122" i="1" s="1"/>
  <c r="CA121" i="1"/>
  <c r="CA122" i="1" s="1"/>
  <c r="CB121" i="1"/>
  <c r="CB122" i="1" s="1"/>
  <c r="CC121" i="1"/>
  <c r="CC122" i="1" s="1"/>
  <c r="CD121" i="1"/>
  <c r="CE121" i="1"/>
  <c r="CE122" i="1" s="1"/>
  <c r="CF121" i="1"/>
  <c r="CF122" i="1" s="1"/>
  <c r="CG121" i="1"/>
  <c r="CG122" i="1" s="1"/>
  <c r="CH121" i="1"/>
  <c r="CH122" i="1" s="1"/>
  <c r="CI121" i="1"/>
  <c r="CI122" i="1" s="1"/>
  <c r="CJ121" i="1"/>
  <c r="CJ122" i="1" s="1"/>
  <c r="CK121" i="1"/>
  <c r="CK122" i="1" s="1"/>
  <c r="CL121" i="1"/>
  <c r="CL122" i="1" s="1"/>
  <c r="CM121" i="1"/>
  <c r="CM122" i="1" s="1"/>
  <c r="CN121" i="1"/>
  <c r="CN122" i="1" s="1"/>
  <c r="CO121" i="1"/>
  <c r="CO122" i="1" s="1"/>
  <c r="D149" i="1"/>
  <c r="E149" i="1"/>
  <c r="F149" i="1"/>
  <c r="G149" i="1"/>
  <c r="H149" i="1"/>
  <c r="I149" i="1"/>
  <c r="J149" i="1"/>
  <c r="K149" i="1"/>
  <c r="L149" i="1"/>
  <c r="M149" i="1"/>
  <c r="N149" i="1"/>
  <c r="O149" i="1"/>
  <c r="P149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AD149" i="1"/>
  <c r="AE149" i="1"/>
  <c r="AF149" i="1"/>
  <c r="AG149" i="1"/>
  <c r="AH149" i="1"/>
  <c r="AI149" i="1"/>
  <c r="AJ149" i="1"/>
  <c r="AK149" i="1"/>
  <c r="AL149" i="1"/>
  <c r="AM149" i="1"/>
  <c r="AN149" i="1"/>
  <c r="AO149" i="1"/>
  <c r="AP149" i="1"/>
  <c r="AQ149" i="1"/>
  <c r="AR149" i="1"/>
  <c r="AS149" i="1"/>
  <c r="AT149" i="1"/>
  <c r="AU149" i="1"/>
  <c r="AV149" i="1"/>
  <c r="AW149" i="1"/>
  <c r="AX149" i="1"/>
  <c r="AY149" i="1"/>
  <c r="AZ149" i="1"/>
  <c r="BA149" i="1"/>
  <c r="BB149" i="1"/>
  <c r="BC149" i="1"/>
  <c r="BD149" i="1"/>
  <c r="BE149" i="1"/>
  <c r="BF149" i="1"/>
  <c r="BG149" i="1"/>
  <c r="BH149" i="1"/>
  <c r="BI149" i="1"/>
  <c r="BJ149" i="1"/>
  <c r="BK149" i="1"/>
  <c r="BL149" i="1"/>
  <c r="BM149" i="1"/>
  <c r="BN149" i="1"/>
  <c r="BO149" i="1"/>
  <c r="BP149" i="1"/>
  <c r="BQ149" i="1"/>
  <c r="BR149" i="1"/>
  <c r="BS149" i="1"/>
  <c r="BT149" i="1"/>
  <c r="BU149" i="1"/>
  <c r="BV149" i="1"/>
  <c r="BW149" i="1"/>
  <c r="BX149" i="1"/>
  <c r="BY149" i="1"/>
  <c r="BZ149" i="1"/>
  <c r="CA149" i="1"/>
  <c r="CB149" i="1"/>
  <c r="CC149" i="1"/>
  <c r="CD149" i="1"/>
  <c r="CE149" i="1"/>
  <c r="CF149" i="1"/>
  <c r="CG149" i="1"/>
  <c r="CH149" i="1"/>
  <c r="CI149" i="1"/>
  <c r="CJ149" i="1"/>
  <c r="CK149" i="1"/>
  <c r="CL149" i="1"/>
  <c r="CM149" i="1"/>
  <c r="CN149" i="1"/>
  <c r="CO149" i="1"/>
  <c r="A147" i="1"/>
  <c r="D319" i="1"/>
  <c r="D320" i="1" s="1"/>
  <c r="E319" i="1"/>
  <c r="E320" i="1" s="1"/>
  <c r="F319" i="1"/>
  <c r="F320" i="1" s="1"/>
  <c r="G319" i="1"/>
  <c r="G320" i="1" s="1"/>
  <c r="H319" i="1"/>
  <c r="H320" i="1" s="1"/>
  <c r="I319" i="1"/>
  <c r="I320" i="1" s="1"/>
  <c r="J319" i="1"/>
  <c r="J320" i="1" s="1"/>
  <c r="K319" i="1"/>
  <c r="K320" i="1" s="1"/>
  <c r="L319" i="1"/>
  <c r="L320" i="1" s="1"/>
  <c r="M319" i="1"/>
  <c r="M320" i="1" s="1"/>
  <c r="N319" i="1"/>
  <c r="N320" i="1" s="1"/>
  <c r="O319" i="1"/>
  <c r="O320" i="1" s="1"/>
  <c r="P319" i="1"/>
  <c r="P320" i="1" s="1"/>
  <c r="Q319" i="1"/>
  <c r="Q320" i="1" s="1"/>
  <c r="R319" i="1"/>
  <c r="R320" i="1" s="1"/>
  <c r="S319" i="1"/>
  <c r="S320" i="1" s="1"/>
  <c r="T319" i="1"/>
  <c r="T320" i="1" s="1"/>
  <c r="U319" i="1"/>
  <c r="U320" i="1" s="1"/>
  <c r="V319" i="1"/>
  <c r="V320" i="1" s="1"/>
  <c r="W319" i="1"/>
  <c r="W320" i="1" s="1"/>
  <c r="X319" i="1"/>
  <c r="X320" i="1" s="1"/>
  <c r="Y319" i="1"/>
  <c r="Y320" i="1" s="1"/>
  <c r="Z319" i="1"/>
  <c r="Z320" i="1" s="1"/>
  <c r="AA319" i="1"/>
  <c r="AA320" i="1" s="1"/>
  <c r="AB319" i="1"/>
  <c r="AB320" i="1" s="1"/>
  <c r="AC319" i="1"/>
  <c r="AC320" i="1" s="1"/>
  <c r="AD319" i="1"/>
  <c r="AD320" i="1" s="1"/>
  <c r="AE319" i="1"/>
  <c r="AE320" i="1" s="1"/>
  <c r="AF319" i="1"/>
  <c r="AF320" i="1" s="1"/>
  <c r="AG319" i="1"/>
  <c r="AG320" i="1" s="1"/>
  <c r="AH319" i="1"/>
  <c r="AH320" i="1" s="1"/>
  <c r="AI319" i="1"/>
  <c r="AI320" i="1" s="1"/>
  <c r="AJ319" i="1"/>
  <c r="AJ320" i="1" s="1"/>
  <c r="AK319" i="1"/>
  <c r="AK320" i="1" s="1"/>
  <c r="AL319" i="1"/>
  <c r="AL320" i="1" s="1"/>
  <c r="AM319" i="1"/>
  <c r="AM320" i="1" s="1"/>
  <c r="AN319" i="1"/>
  <c r="AN320" i="1" s="1"/>
  <c r="AO319" i="1"/>
  <c r="AO320" i="1" s="1"/>
  <c r="AP319" i="1"/>
  <c r="AP320" i="1" s="1"/>
  <c r="AQ319" i="1"/>
  <c r="AQ320" i="1" s="1"/>
  <c r="AR319" i="1"/>
  <c r="AR320" i="1" s="1"/>
  <c r="AS319" i="1"/>
  <c r="AS320" i="1" s="1"/>
  <c r="AT319" i="1"/>
  <c r="AT320" i="1" s="1"/>
  <c r="AU319" i="1"/>
  <c r="AU320" i="1" s="1"/>
  <c r="AV319" i="1"/>
  <c r="AV320" i="1" s="1"/>
  <c r="AW319" i="1"/>
  <c r="AW320" i="1" s="1"/>
  <c r="AX319" i="1"/>
  <c r="AX320" i="1" s="1"/>
  <c r="AY319" i="1"/>
  <c r="AY320" i="1" s="1"/>
  <c r="AZ319" i="1"/>
  <c r="AZ320" i="1" s="1"/>
  <c r="BA319" i="1"/>
  <c r="BA320" i="1" s="1"/>
  <c r="BB319" i="1"/>
  <c r="BB320" i="1" s="1"/>
  <c r="BC319" i="1"/>
  <c r="BC320" i="1" s="1"/>
  <c r="BD319" i="1"/>
  <c r="BD320" i="1" s="1"/>
  <c r="BE319" i="1"/>
  <c r="BE320" i="1" s="1"/>
  <c r="BF319" i="1"/>
  <c r="BF320" i="1" s="1"/>
  <c r="BG319" i="1"/>
  <c r="BG320" i="1" s="1"/>
  <c r="BH319" i="1"/>
  <c r="BH320" i="1" s="1"/>
  <c r="BI319" i="1"/>
  <c r="BI320" i="1" s="1"/>
  <c r="BJ319" i="1"/>
  <c r="BJ320" i="1" s="1"/>
  <c r="BK319" i="1"/>
  <c r="BK320" i="1" s="1"/>
  <c r="BL319" i="1"/>
  <c r="BL320" i="1" s="1"/>
  <c r="BM319" i="1"/>
  <c r="BM320" i="1" s="1"/>
  <c r="BN319" i="1"/>
  <c r="BN320" i="1" s="1"/>
  <c r="BO319" i="1"/>
  <c r="BO320" i="1" s="1"/>
  <c r="BP319" i="1"/>
  <c r="BP320" i="1" s="1"/>
  <c r="BQ319" i="1"/>
  <c r="BQ320" i="1" s="1"/>
  <c r="BR319" i="1"/>
  <c r="BR320" i="1" s="1"/>
  <c r="BS319" i="1"/>
  <c r="BS320" i="1" s="1"/>
  <c r="BT319" i="1"/>
  <c r="BT320" i="1" s="1"/>
  <c r="BU319" i="1"/>
  <c r="BU320" i="1" s="1"/>
  <c r="BV319" i="1"/>
  <c r="BV320" i="1" s="1"/>
  <c r="BW319" i="1"/>
  <c r="BW320" i="1" s="1"/>
  <c r="BX319" i="1"/>
  <c r="BX320" i="1" s="1"/>
  <c r="BY319" i="1"/>
  <c r="BY320" i="1" s="1"/>
  <c r="BZ319" i="1"/>
  <c r="BZ320" i="1" s="1"/>
  <c r="CA319" i="1"/>
  <c r="CA320" i="1" s="1"/>
  <c r="CB319" i="1"/>
  <c r="CB320" i="1" s="1"/>
  <c r="CC319" i="1"/>
  <c r="CC320" i="1" s="1"/>
  <c r="CD319" i="1"/>
  <c r="CE319" i="1"/>
  <c r="CE320" i="1" s="1"/>
  <c r="CF319" i="1"/>
  <c r="CF320" i="1" s="1"/>
  <c r="CG319" i="1"/>
  <c r="CG320" i="1" s="1"/>
  <c r="CH319" i="1"/>
  <c r="CH320" i="1" s="1"/>
  <c r="CI319" i="1"/>
  <c r="CI320" i="1" s="1"/>
  <c r="CJ319" i="1"/>
  <c r="CJ320" i="1" s="1"/>
  <c r="CK319" i="1"/>
  <c r="CK320" i="1" s="1"/>
  <c r="CL319" i="1"/>
  <c r="CL320" i="1" s="1"/>
  <c r="CM319" i="1"/>
  <c r="CM320" i="1" s="1"/>
  <c r="CN319" i="1"/>
  <c r="CN320" i="1" s="1"/>
  <c r="CO319" i="1"/>
  <c r="CO320" i="1" s="1"/>
  <c r="D291" i="1"/>
  <c r="D292" i="1" s="1"/>
  <c r="E291" i="1"/>
  <c r="E292" i="1" s="1"/>
  <c r="F291" i="1"/>
  <c r="F292" i="1" s="1"/>
  <c r="G291" i="1"/>
  <c r="G292" i="1" s="1"/>
  <c r="H291" i="1"/>
  <c r="H292" i="1" s="1"/>
  <c r="I291" i="1"/>
  <c r="I292" i="1" s="1"/>
  <c r="J291" i="1"/>
  <c r="J292" i="1" s="1"/>
  <c r="K291" i="1"/>
  <c r="K292" i="1" s="1"/>
  <c r="L291" i="1"/>
  <c r="L292" i="1" s="1"/>
  <c r="M291" i="1"/>
  <c r="M292" i="1" s="1"/>
  <c r="N291" i="1"/>
  <c r="N292" i="1" s="1"/>
  <c r="O291" i="1"/>
  <c r="O292" i="1" s="1"/>
  <c r="P291" i="1"/>
  <c r="P292" i="1" s="1"/>
  <c r="Q291" i="1"/>
  <c r="Q292" i="1" s="1"/>
  <c r="R291" i="1"/>
  <c r="R292" i="1" s="1"/>
  <c r="S291" i="1"/>
  <c r="S292" i="1" s="1"/>
  <c r="T291" i="1"/>
  <c r="T292" i="1" s="1"/>
  <c r="U291" i="1"/>
  <c r="U292" i="1" s="1"/>
  <c r="V291" i="1"/>
  <c r="V292" i="1" s="1"/>
  <c r="W291" i="1"/>
  <c r="W292" i="1" s="1"/>
  <c r="X291" i="1"/>
  <c r="X292" i="1" s="1"/>
  <c r="Y291" i="1"/>
  <c r="Y292" i="1" s="1"/>
  <c r="Z291" i="1"/>
  <c r="Z292" i="1" s="1"/>
  <c r="AA291" i="1"/>
  <c r="AA292" i="1" s="1"/>
  <c r="AB291" i="1"/>
  <c r="AB292" i="1" s="1"/>
  <c r="AC291" i="1"/>
  <c r="AC292" i="1" s="1"/>
  <c r="AD291" i="1"/>
  <c r="AD292" i="1" s="1"/>
  <c r="AE291" i="1"/>
  <c r="AE292" i="1" s="1"/>
  <c r="AF291" i="1"/>
  <c r="AF292" i="1" s="1"/>
  <c r="AG291" i="1"/>
  <c r="AG292" i="1" s="1"/>
  <c r="AH291" i="1"/>
  <c r="AH292" i="1" s="1"/>
  <c r="AI291" i="1"/>
  <c r="AI292" i="1" s="1"/>
  <c r="AJ291" i="1"/>
  <c r="AJ292" i="1" s="1"/>
  <c r="AK291" i="1"/>
  <c r="AK292" i="1" s="1"/>
  <c r="AL291" i="1"/>
  <c r="AL292" i="1" s="1"/>
  <c r="AM291" i="1"/>
  <c r="AM292" i="1" s="1"/>
  <c r="AN291" i="1"/>
  <c r="AN292" i="1" s="1"/>
  <c r="AO291" i="1"/>
  <c r="AO292" i="1" s="1"/>
  <c r="AP291" i="1"/>
  <c r="AP292" i="1" s="1"/>
  <c r="AQ291" i="1"/>
  <c r="AQ292" i="1" s="1"/>
  <c r="AR291" i="1"/>
  <c r="AR292" i="1" s="1"/>
  <c r="AS291" i="1"/>
  <c r="AS292" i="1" s="1"/>
  <c r="AT291" i="1"/>
  <c r="AT292" i="1" s="1"/>
  <c r="AU291" i="1"/>
  <c r="AU292" i="1" s="1"/>
  <c r="AV291" i="1"/>
  <c r="AV292" i="1" s="1"/>
  <c r="AW291" i="1"/>
  <c r="AW292" i="1" s="1"/>
  <c r="AX291" i="1"/>
  <c r="AX292" i="1" s="1"/>
  <c r="AY291" i="1"/>
  <c r="AY292" i="1" s="1"/>
  <c r="AZ291" i="1"/>
  <c r="AZ292" i="1" s="1"/>
  <c r="BA291" i="1"/>
  <c r="BA292" i="1" s="1"/>
  <c r="BB291" i="1"/>
  <c r="BB292" i="1" s="1"/>
  <c r="BC291" i="1"/>
  <c r="BC292" i="1" s="1"/>
  <c r="BD291" i="1"/>
  <c r="BD292" i="1" s="1"/>
  <c r="BE291" i="1"/>
  <c r="BE292" i="1" s="1"/>
  <c r="BF291" i="1"/>
  <c r="BF292" i="1" s="1"/>
  <c r="BG291" i="1"/>
  <c r="BG292" i="1" s="1"/>
  <c r="BH291" i="1"/>
  <c r="BH292" i="1" s="1"/>
  <c r="BI291" i="1"/>
  <c r="BI292" i="1" s="1"/>
  <c r="BJ291" i="1"/>
  <c r="BJ292" i="1" s="1"/>
  <c r="BK291" i="1"/>
  <c r="BK292" i="1" s="1"/>
  <c r="BL291" i="1"/>
  <c r="BL292" i="1" s="1"/>
  <c r="BM291" i="1"/>
  <c r="BM292" i="1" s="1"/>
  <c r="BN291" i="1"/>
  <c r="BN292" i="1" s="1"/>
  <c r="BO291" i="1"/>
  <c r="BO292" i="1" s="1"/>
  <c r="BP291" i="1"/>
  <c r="BP292" i="1" s="1"/>
  <c r="BQ291" i="1"/>
  <c r="BQ292" i="1" s="1"/>
  <c r="BR291" i="1"/>
  <c r="BR292" i="1" s="1"/>
  <c r="BS291" i="1"/>
  <c r="BS292" i="1" s="1"/>
  <c r="BT291" i="1"/>
  <c r="BT292" i="1" s="1"/>
  <c r="BU291" i="1"/>
  <c r="BU292" i="1" s="1"/>
  <c r="BV291" i="1"/>
  <c r="BV292" i="1" s="1"/>
  <c r="BW291" i="1"/>
  <c r="BW292" i="1" s="1"/>
  <c r="BX291" i="1"/>
  <c r="BX292" i="1" s="1"/>
  <c r="BY291" i="1"/>
  <c r="BY292" i="1" s="1"/>
  <c r="BZ291" i="1"/>
  <c r="BZ292" i="1" s="1"/>
  <c r="CA291" i="1"/>
  <c r="CA292" i="1" s="1"/>
  <c r="CB291" i="1"/>
  <c r="CB292" i="1" s="1"/>
  <c r="CC291" i="1"/>
  <c r="CC292" i="1" s="1"/>
  <c r="CD291" i="1"/>
  <c r="CE291" i="1"/>
  <c r="CE292" i="1" s="1"/>
  <c r="CF291" i="1"/>
  <c r="CF292" i="1" s="1"/>
  <c r="CG291" i="1"/>
  <c r="CG292" i="1" s="1"/>
  <c r="CH291" i="1"/>
  <c r="CH292" i="1" s="1"/>
  <c r="CI291" i="1"/>
  <c r="CI292" i="1" s="1"/>
  <c r="CJ291" i="1"/>
  <c r="CJ292" i="1" s="1"/>
  <c r="CK291" i="1"/>
  <c r="CK292" i="1" s="1"/>
  <c r="CL291" i="1"/>
  <c r="CL292" i="1" s="1"/>
  <c r="CM291" i="1"/>
  <c r="CM292" i="1" s="1"/>
  <c r="CN291" i="1"/>
  <c r="CN292" i="1" s="1"/>
  <c r="CO291" i="1"/>
  <c r="CO292" i="1" s="1"/>
  <c r="A289" i="1"/>
  <c r="D142" i="1" l="1"/>
  <c r="D150" i="1" s="1"/>
  <c r="E142" i="1"/>
  <c r="E150" i="1" s="1"/>
  <c r="F142" i="1"/>
  <c r="F150" i="1" s="1"/>
  <c r="G142" i="1"/>
  <c r="G150" i="1" s="1"/>
  <c r="H142" i="1"/>
  <c r="H150" i="1" s="1"/>
  <c r="I142" i="1"/>
  <c r="I150" i="1" s="1"/>
  <c r="J142" i="1"/>
  <c r="J150" i="1" s="1"/>
  <c r="K142" i="1"/>
  <c r="K150" i="1" s="1"/>
  <c r="L142" i="1"/>
  <c r="L150" i="1" s="1"/>
  <c r="M142" i="1"/>
  <c r="M150" i="1" s="1"/>
  <c r="N142" i="1"/>
  <c r="N150" i="1" s="1"/>
  <c r="O142" i="1"/>
  <c r="O150" i="1" s="1"/>
  <c r="P142" i="1"/>
  <c r="P150" i="1" s="1"/>
  <c r="Q142" i="1"/>
  <c r="Q150" i="1" s="1"/>
  <c r="R142" i="1"/>
  <c r="R150" i="1" s="1"/>
  <c r="S142" i="1"/>
  <c r="S150" i="1" s="1"/>
  <c r="T142" i="1"/>
  <c r="T150" i="1" s="1"/>
  <c r="U142" i="1"/>
  <c r="U150" i="1" s="1"/>
  <c r="V142" i="1"/>
  <c r="V150" i="1" s="1"/>
  <c r="W142" i="1"/>
  <c r="W150" i="1" s="1"/>
  <c r="X142" i="1"/>
  <c r="X150" i="1" s="1"/>
  <c r="Y142" i="1"/>
  <c r="Y150" i="1" s="1"/>
  <c r="Z142" i="1"/>
  <c r="Z150" i="1" s="1"/>
  <c r="AA142" i="1"/>
  <c r="AA150" i="1" s="1"/>
  <c r="AB142" i="1"/>
  <c r="AB150" i="1" s="1"/>
  <c r="AC142" i="1"/>
  <c r="AC150" i="1" s="1"/>
  <c r="AD142" i="1"/>
  <c r="AD150" i="1" s="1"/>
  <c r="AE142" i="1"/>
  <c r="AE150" i="1" s="1"/>
  <c r="AF142" i="1"/>
  <c r="AF150" i="1" s="1"/>
  <c r="AG142" i="1"/>
  <c r="AG150" i="1" s="1"/>
  <c r="AH142" i="1"/>
  <c r="AH150" i="1" s="1"/>
  <c r="AI142" i="1"/>
  <c r="AI150" i="1" s="1"/>
  <c r="AJ142" i="1"/>
  <c r="AJ150" i="1" s="1"/>
  <c r="AK142" i="1"/>
  <c r="AK150" i="1" s="1"/>
  <c r="AL142" i="1"/>
  <c r="AL150" i="1" s="1"/>
  <c r="AM142" i="1"/>
  <c r="AM150" i="1" s="1"/>
  <c r="AN142" i="1"/>
  <c r="AN150" i="1" s="1"/>
  <c r="AO142" i="1"/>
  <c r="AO150" i="1" s="1"/>
  <c r="AP142" i="1"/>
  <c r="AP150" i="1" s="1"/>
  <c r="AQ142" i="1"/>
  <c r="AQ150" i="1" s="1"/>
  <c r="AR142" i="1"/>
  <c r="AR150" i="1" s="1"/>
  <c r="AS142" i="1"/>
  <c r="AS150" i="1" s="1"/>
  <c r="AT142" i="1"/>
  <c r="AT150" i="1" s="1"/>
  <c r="AU142" i="1"/>
  <c r="AU150" i="1" s="1"/>
  <c r="AV142" i="1"/>
  <c r="AV150" i="1" s="1"/>
  <c r="AW142" i="1"/>
  <c r="AW150" i="1" s="1"/>
  <c r="AX142" i="1"/>
  <c r="AX150" i="1" s="1"/>
  <c r="AY142" i="1"/>
  <c r="AY150" i="1" s="1"/>
  <c r="AZ142" i="1"/>
  <c r="AZ150" i="1" s="1"/>
  <c r="BA142" i="1"/>
  <c r="BA150" i="1" s="1"/>
  <c r="BB142" i="1"/>
  <c r="BB150" i="1" s="1"/>
  <c r="BC142" i="1"/>
  <c r="BC150" i="1" s="1"/>
  <c r="BD142" i="1"/>
  <c r="BD150" i="1" s="1"/>
  <c r="BE142" i="1"/>
  <c r="BE150" i="1" s="1"/>
  <c r="BF142" i="1"/>
  <c r="BF150" i="1" s="1"/>
  <c r="BG142" i="1"/>
  <c r="BG150" i="1" s="1"/>
  <c r="BH142" i="1"/>
  <c r="BH150" i="1" s="1"/>
  <c r="BI142" i="1"/>
  <c r="BI150" i="1" s="1"/>
  <c r="BJ142" i="1"/>
  <c r="BJ150" i="1" s="1"/>
  <c r="BK142" i="1"/>
  <c r="BK150" i="1" s="1"/>
  <c r="BL142" i="1"/>
  <c r="BL150" i="1" s="1"/>
  <c r="BM142" i="1"/>
  <c r="BM150" i="1" s="1"/>
  <c r="BN142" i="1"/>
  <c r="BN150" i="1" s="1"/>
  <c r="BO142" i="1"/>
  <c r="BO150" i="1" s="1"/>
  <c r="BP142" i="1"/>
  <c r="BP150" i="1" s="1"/>
  <c r="BQ142" i="1"/>
  <c r="BQ150" i="1" s="1"/>
  <c r="BR142" i="1"/>
  <c r="BR150" i="1" s="1"/>
  <c r="BS142" i="1"/>
  <c r="BS150" i="1" s="1"/>
  <c r="BT142" i="1"/>
  <c r="BT150" i="1" s="1"/>
  <c r="BU142" i="1"/>
  <c r="BU150" i="1" s="1"/>
  <c r="BV142" i="1"/>
  <c r="BV150" i="1" s="1"/>
  <c r="BW142" i="1"/>
  <c r="BW150" i="1" s="1"/>
  <c r="BX142" i="1"/>
  <c r="BX150" i="1" s="1"/>
  <c r="BY142" i="1"/>
  <c r="BY150" i="1" s="1"/>
  <c r="BZ142" i="1"/>
  <c r="BZ150" i="1" s="1"/>
  <c r="CA142" i="1"/>
  <c r="CA150" i="1" s="1"/>
  <c r="CB142" i="1"/>
  <c r="CB150" i="1" s="1"/>
  <c r="CC142" i="1"/>
  <c r="CC150" i="1" s="1"/>
  <c r="CD142" i="1"/>
  <c r="CE142" i="1"/>
  <c r="CE150" i="1" s="1"/>
  <c r="CF142" i="1"/>
  <c r="CF150" i="1" s="1"/>
  <c r="CG142" i="1"/>
  <c r="CG150" i="1" s="1"/>
  <c r="CH142" i="1"/>
  <c r="CH150" i="1" s="1"/>
  <c r="CI142" i="1"/>
  <c r="CI150" i="1" s="1"/>
  <c r="CJ142" i="1"/>
  <c r="CJ150" i="1" s="1"/>
  <c r="CK142" i="1"/>
  <c r="CK150" i="1" s="1"/>
  <c r="CL142" i="1"/>
  <c r="CL150" i="1" s="1"/>
  <c r="CM142" i="1"/>
  <c r="CM150" i="1" s="1"/>
  <c r="CN142" i="1"/>
  <c r="CN150" i="1" s="1"/>
  <c r="CO142" i="1"/>
  <c r="CO150" i="1" s="1"/>
  <c r="C347" i="1" l="1"/>
  <c r="C340" i="1"/>
  <c r="C331" i="1"/>
  <c r="C328" i="1"/>
  <c r="C319" i="1"/>
  <c r="C312" i="1"/>
  <c r="C303" i="1"/>
  <c r="C300" i="1"/>
  <c r="C291" i="1"/>
  <c r="C284" i="1"/>
  <c r="C276" i="1"/>
  <c r="C273" i="1"/>
  <c r="C263" i="1"/>
  <c r="C256" i="1"/>
  <c r="C247" i="1"/>
  <c r="C244" i="1"/>
  <c r="C235" i="1"/>
  <c r="C229" i="1"/>
  <c r="C221" i="1"/>
  <c r="C218" i="1"/>
  <c r="C208" i="1"/>
  <c r="C200" i="1"/>
  <c r="C191" i="1"/>
  <c r="C188" i="1"/>
  <c r="C176" i="1"/>
  <c r="C169" i="1"/>
  <c r="C161" i="1"/>
  <c r="C158" i="1"/>
  <c r="C149" i="1"/>
  <c r="C142" i="1"/>
  <c r="C133" i="1"/>
  <c r="C130" i="1"/>
  <c r="C121" i="1"/>
  <c r="C114" i="1"/>
  <c r="C105" i="1"/>
  <c r="C102" i="1"/>
  <c r="C92" i="1"/>
  <c r="C86" i="1"/>
  <c r="C77" i="1"/>
  <c r="C74" i="1"/>
  <c r="C65" i="1"/>
  <c r="C58" i="1"/>
  <c r="C49" i="1"/>
  <c r="C46" i="1"/>
  <c r="C36" i="1"/>
  <c r="C29" i="1"/>
  <c r="C21" i="1"/>
  <c r="C18" i="1"/>
  <c r="C348" i="1" l="1"/>
  <c r="C320" i="1"/>
  <c r="C292" i="1"/>
  <c r="C264" i="1"/>
  <c r="C150" i="1"/>
  <c r="C236" i="1"/>
  <c r="C209" i="1"/>
  <c r="C177" i="1"/>
  <c r="C37" i="1"/>
  <c r="C122" i="1"/>
  <c r="C93" i="1"/>
  <c r="C66" i="1"/>
  <c r="CD340" i="1"/>
  <c r="CD331" i="1"/>
  <c r="CD328" i="1"/>
  <c r="A346" i="1"/>
  <c r="A344" i="1"/>
  <c r="A343" i="1"/>
  <c r="A342" i="1"/>
  <c r="A339" i="1"/>
  <c r="A338" i="1"/>
  <c r="A337" i="1"/>
  <c r="A336" i="1"/>
  <c r="A335" i="1"/>
  <c r="A334" i="1"/>
  <c r="A333" i="1"/>
  <c r="A330" i="1"/>
  <c r="A327" i="1"/>
  <c r="A326" i="1"/>
  <c r="A325" i="1"/>
  <c r="A324" i="1"/>
  <c r="CD312" i="1"/>
  <c r="CD303" i="1"/>
  <c r="CD300" i="1"/>
  <c r="CD320" i="1" s="1"/>
  <c r="A318" i="1"/>
  <c r="A316" i="1"/>
  <c r="A315" i="1"/>
  <c r="A314" i="1"/>
  <c r="A311" i="1"/>
  <c r="A310" i="1"/>
  <c r="A309" i="1"/>
  <c r="A308" i="1"/>
  <c r="A307" i="1"/>
  <c r="A306" i="1"/>
  <c r="A305" i="1"/>
  <c r="A302" i="1"/>
  <c r="A299" i="1"/>
  <c r="A298" i="1"/>
  <c r="A297" i="1"/>
  <c r="A296" i="1"/>
  <c r="CD284" i="1"/>
  <c r="CD276" i="1"/>
  <c r="CD273" i="1"/>
  <c r="A290" i="1"/>
  <c r="A288" i="1"/>
  <c r="A287" i="1"/>
  <c r="A286" i="1"/>
  <c r="A283" i="1"/>
  <c r="A282" i="1"/>
  <c r="A281" i="1"/>
  <c r="A280" i="1"/>
  <c r="A279" i="1"/>
  <c r="A278" i="1"/>
  <c r="A275" i="1"/>
  <c r="A272" i="1"/>
  <c r="A271" i="1"/>
  <c r="A270" i="1"/>
  <c r="A269" i="1"/>
  <c r="A268" i="1"/>
  <c r="CD263" i="1"/>
  <c r="CD256" i="1"/>
  <c r="CD247" i="1"/>
  <c r="CD244" i="1"/>
  <c r="A262" i="1"/>
  <c r="A261" i="1"/>
  <c r="A260" i="1"/>
  <c r="A259" i="1"/>
  <c r="A258" i="1"/>
  <c r="A255" i="1"/>
  <c r="A254" i="1"/>
  <c r="A253" i="1"/>
  <c r="A252" i="1"/>
  <c r="A251" i="1"/>
  <c r="A250" i="1"/>
  <c r="A249" i="1"/>
  <c r="A246" i="1"/>
  <c r="A243" i="1"/>
  <c r="A242" i="1"/>
  <c r="A241" i="1"/>
  <c r="A240" i="1"/>
  <c r="CD235" i="1"/>
  <c r="CD229" i="1"/>
  <c r="CD221" i="1"/>
  <c r="CD218" i="1"/>
  <c r="A234" i="1"/>
  <c r="A233" i="1"/>
  <c r="A232" i="1"/>
  <c r="A231" i="1"/>
  <c r="A228" i="1"/>
  <c r="A227" i="1"/>
  <c r="A226" i="1"/>
  <c r="A225" i="1"/>
  <c r="A224" i="1"/>
  <c r="A223" i="1"/>
  <c r="A220" i="1"/>
  <c r="A217" i="1"/>
  <c r="A216" i="1"/>
  <c r="A215" i="1"/>
  <c r="A214" i="1"/>
  <c r="A213" i="1"/>
  <c r="CD208" i="1"/>
  <c r="CD200" i="1"/>
  <c r="CD191" i="1"/>
  <c r="CD188" i="1"/>
  <c r="A207" i="1"/>
  <c r="A206" i="1"/>
  <c r="A205" i="1"/>
  <c r="A204" i="1"/>
  <c r="A203" i="1"/>
  <c r="A202" i="1"/>
  <c r="A199" i="1"/>
  <c r="A198" i="1"/>
  <c r="A197" i="1"/>
  <c r="A196" i="1"/>
  <c r="A195" i="1"/>
  <c r="A194" i="1"/>
  <c r="A193" i="1"/>
  <c r="A190" i="1"/>
  <c r="A187" i="1"/>
  <c r="A186" i="1"/>
  <c r="A185" i="1"/>
  <c r="A184" i="1"/>
  <c r="A183" i="1"/>
  <c r="CD176" i="1"/>
  <c r="CD169" i="1"/>
  <c r="CD161" i="1"/>
  <c r="CD158" i="1"/>
  <c r="A175" i="1"/>
  <c r="A174" i="1"/>
  <c r="A173" i="1"/>
  <c r="A172" i="1"/>
  <c r="A171" i="1"/>
  <c r="A168" i="1"/>
  <c r="A167" i="1"/>
  <c r="A166" i="1"/>
  <c r="A165" i="1"/>
  <c r="A164" i="1"/>
  <c r="A163" i="1"/>
  <c r="A160" i="1"/>
  <c r="A157" i="1"/>
  <c r="A156" i="1"/>
  <c r="A155" i="1"/>
  <c r="A154" i="1"/>
  <c r="CD133" i="1"/>
  <c r="CD130" i="1"/>
  <c r="A148" i="1"/>
  <c r="A119" i="1"/>
  <c r="A146" i="1"/>
  <c r="A145" i="1"/>
  <c r="A144" i="1"/>
  <c r="A141" i="1"/>
  <c r="A139" i="1"/>
  <c r="A138" i="1"/>
  <c r="A137" i="1"/>
  <c r="A136" i="1"/>
  <c r="A135" i="1"/>
  <c r="A132" i="1"/>
  <c r="A129" i="1"/>
  <c r="A128" i="1"/>
  <c r="A127" i="1"/>
  <c r="A126" i="1"/>
  <c r="CD114" i="1"/>
  <c r="CD105" i="1"/>
  <c r="CD102" i="1"/>
  <c r="CD122" i="1" s="1"/>
  <c r="A120" i="1"/>
  <c r="A118" i="1"/>
  <c r="A117" i="1"/>
  <c r="A116" i="1"/>
  <c r="A113" i="1"/>
  <c r="A112" i="1"/>
  <c r="A111" i="1"/>
  <c r="A110" i="1"/>
  <c r="A109" i="1"/>
  <c r="A108" i="1"/>
  <c r="A107" i="1"/>
  <c r="A104" i="1"/>
  <c r="A101" i="1"/>
  <c r="A100" i="1"/>
  <c r="A99" i="1"/>
  <c r="A98" i="1"/>
  <c r="A97" i="1"/>
  <c r="CD92" i="1"/>
  <c r="CD86" i="1"/>
  <c r="CD77" i="1"/>
  <c r="CD74" i="1"/>
  <c r="A91" i="1"/>
  <c r="A90" i="1"/>
  <c r="A89" i="1"/>
  <c r="A88" i="1"/>
  <c r="A85" i="1"/>
  <c r="A84" i="1"/>
  <c r="A83" i="1"/>
  <c r="A82" i="1"/>
  <c r="A81" i="1"/>
  <c r="A80" i="1"/>
  <c r="A79" i="1"/>
  <c r="A76" i="1"/>
  <c r="A73" i="1"/>
  <c r="A72" i="1"/>
  <c r="A71" i="1"/>
  <c r="A70" i="1"/>
  <c r="CD65" i="1"/>
  <c r="CD58" i="1"/>
  <c r="CD49" i="1"/>
  <c r="CD46" i="1"/>
  <c r="A64" i="1"/>
  <c r="A63" i="1"/>
  <c r="A62" i="1"/>
  <c r="A61" i="1"/>
  <c r="A60" i="1"/>
  <c r="A57" i="1"/>
  <c r="A56" i="1"/>
  <c r="A55" i="1"/>
  <c r="A54" i="1"/>
  <c r="A53" i="1"/>
  <c r="A52" i="1"/>
  <c r="A51" i="1"/>
  <c r="A48" i="1"/>
  <c r="A45" i="1"/>
  <c r="A44" i="1"/>
  <c r="A43" i="1"/>
  <c r="A42" i="1"/>
  <c r="A41" i="1"/>
  <c r="CD36" i="1"/>
  <c r="CD29" i="1"/>
  <c r="CD21" i="1"/>
  <c r="CD18" i="1"/>
  <c r="A35" i="1"/>
  <c r="A34" i="1"/>
  <c r="A33" i="1"/>
  <c r="A32" i="1"/>
  <c r="A31" i="1"/>
  <c r="A28" i="1"/>
  <c r="A27" i="1"/>
  <c r="A26" i="1"/>
  <c r="A25" i="1"/>
  <c r="A24" i="1"/>
  <c r="A23" i="1"/>
  <c r="A20" i="1"/>
  <c r="A17" i="1"/>
  <c r="A16" i="1"/>
  <c r="A15" i="1"/>
  <c r="A14" i="1"/>
  <c r="A13" i="1"/>
  <c r="AI6" i="1"/>
  <c r="A6" i="1"/>
  <c r="CD37" i="1" l="1"/>
  <c r="CD66" i="1"/>
  <c r="CD93" i="1"/>
  <c r="CD150" i="1"/>
  <c r="CD292" i="1"/>
  <c r="CD348" i="1"/>
  <c r="CD177" i="1"/>
  <c r="CD264" i="1"/>
</calcChain>
</file>

<file path=xl/sharedStrings.xml><?xml version="1.0" encoding="utf-8"?>
<sst xmlns="http://schemas.openxmlformats.org/spreadsheetml/2006/main" count="435" uniqueCount="183">
  <si>
    <t>всего</t>
  </si>
  <si>
    <t>Белки, г</t>
  </si>
  <si>
    <t>в т.ч. жив.</t>
  </si>
  <si>
    <t>в т.ч. раст.</t>
  </si>
  <si>
    <t>ЭЦ, ккал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</si>
  <si>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</si>
  <si>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</si>
  <si>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</si>
  <si>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</si>
  <si>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</si>
  <si>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</si>
  <si>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</si>
  <si>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</si>
  <si>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</si>
  <si>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</si>
  <si>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</si>
  <si>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</si>
  <si>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</si>
  <si>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</si>
  <si>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</si>
  <si>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</si>
  <si>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</si>
  <si>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B</t>
  </si>
  <si>
    <t>РР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</si>
  <si>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</si>
  <si>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</si>
  <si>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</si>
  <si>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</si>
  <si>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</si>
  <si>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</si>
  <si>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</si>
  <si>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</si>
  <si>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</si>
  <si>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</si>
  <si>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</si>
  <si>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</si>
  <si>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</si>
  <si>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</si>
  <si>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</si>
  <si>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</si>
  <si>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</si>
  <si>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</si>
  <si>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</si>
  <si>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</si>
  <si>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</si>
  <si>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</si>
  <si>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</si>
  <si>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</si>
  <si>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</si>
  <si>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</si>
  <si>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</si>
  <si>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</si>
  <si>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</si>
  <si>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</si>
  <si>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</si>
  <si>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</si>
  <si>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</si>
  <si>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</si>
  <si>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</si>
  <si>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</si>
  <si>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</si>
  <si>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</si>
  <si>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</si>
  <si>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</si>
  <si>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</si>
  <si>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</si>
  <si>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</si>
  <si>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</si>
  <si>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</si>
  <si>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</si>
  <si>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А,мг</t>
  </si>
  <si>
    <t>РЭ,мкг</t>
  </si>
  <si>
    <t>ТЭ,мг</t>
  </si>
  <si>
    <t>Витамины, мг</t>
  </si>
  <si>
    <t>Минеральные элементы, мг</t>
  </si>
  <si>
    <r>
      <t>В</t>
    </r>
    <r>
      <rPr>
        <vertAlign val="subscript"/>
        <sz val="12"/>
        <rFont val="Times New Roman"/>
        <family val="1"/>
        <charset val="204"/>
      </rPr>
      <t>1</t>
    </r>
  </si>
  <si>
    <r>
      <t>В</t>
    </r>
    <r>
      <rPr>
        <vertAlign val="subscript"/>
        <sz val="12"/>
        <rFont val="Times New Roman"/>
        <family val="1"/>
        <charset val="204"/>
      </rPr>
      <t>2</t>
    </r>
  </si>
  <si>
    <t>Вы-ход, г</t>
  </si>
  <si>
    <t>Угле-воды, г</t>
  </si>
  <si>
    <t>Дата составления</t>
  </si>
  <si>
    <t>Дата печати</t>
  </si>
  <si>
    <t>Группа</t>
  </si>
  <si>
    <t>Физ.Норма</t>
  </si>
  <si>
    <t>Но-мер рец.</t>
  </si>
  <si>
    <t>Прием пищи, наименование изделий (блюд)</t>
  </si>
  <si>
    <t>Вита-мин С, мг</t>
  </si>
  <si>
    <t>Цена, руб</t>
  </si>
  <si>
    <t>Доля, %</t>
  </si>
  <si>
    <t>I (макс.), мкг</t>
  </si>
  <si>
    <t>I (мин.), мкг</t>
  </si>
  <si>
    <t>I (сред.), мкг</t>
  </si>
  <si>
    <t>Zn (макс.), мкг</t>
  </si>
  <si>
    <t>Zn (мин.), мкг</t>
  </si>
  <si>
    <t>Zn (сред.), мкг</t>
  </si>
  <si>
    <t>Se (макс.), мкг</t>
  </si>
  <si>
    <t>Se (мин.), мкг</t>
  </si>
  <si>
    <t>Se (сред.), мкг</t>
  </si>
  <si>
    <t>Вложен-ный сахар, г</t>
  </si>
  <si>
    <t>Вложен-ная соль, г</t>
  </si>
  <si>
    <t>Сад</t>
  </si>
  <si>
    <t>СанПиН 2.3/2.4.3590-20  3-7 лет</t>
  </si>
  <si>
    <t>Завтрак</t>
  </si>
  <si>
    <t>Батон</t>
  </si>
  <si>
    <t>Масло сливочное</t>
  </si>
  <si>
    <t>Печенье</t>
  </si>
  <si>
    <t>Чай (вариант 2)</t>
  </si>
  <si>
    <t>Каша ячневая молочная с маслом сливочным</t>
  </si>
  <si>
    <t>Итого за 'Завтрак'</t>
  </si>
  <si>
    <t>10:00</t>
  </si>
  <si>
    <t>Сок</t>
  </si>
  <si>
    <t>Итого за '10:00'</t>
  </si>
  <si>
    <t>Обед</t>
  </si>
  <si>
    <t>Хлеб пшеничный</t>
  </si>
  <si>
    <t>Хлеб ржаной</t>
  </si>
  <si>
    <t>Компот из яблок</t>
  </si>
  <si>
    <t>Салат из белокочанной капусты с растительным маслом</t>
  </si>
  <si>
    <t>Суп картофельный с бобовыми на говяжьем бульоне</t>
  </si>
  <si>
    <t>Плов из мяса цыплят-бройлеров</t>
  </si>
  <si>
    <t>Итого за 'Обед'</t>
  </si>
  <si>
    <t>Ужин</t>
  </si>
  <si>
    <t>Чай</t>
  </si>
  <si>
    <t>Рагу из мяса цыплят-бройлеров</t>
  </si>
  <si>
    <t>Фрукты</t>
  </si>
  <si>
    <t>Итого за 'Ужин'</t>
  </si>
  <si>
    <t>Итого за день</t>
  </si>
  <si>
    <t>Вафли</t>
  </si>
  <si>
    <t>Чай с лимоном</t>
  </si>
  <si>
    <t>Каша пшенная молочная с маслом сливочным</t>
  </si>
  <si>
    <t>Ряженка</t>
  </si>
  <si>
    <t>Компот из сухофруктов</t>
  </si>
  <si>
    <t>Салат из отварной свеклы с растительным маслом</t>
  </si>
  <si>
    <t>Суп картофельный с макаронными изделиями на говяжьем бульоне</t>
  </si>
  <si>
    <t>Картофельное пюре</t>
  </si>
  <si>
    <t>Биточки (котлеты) из рыбы минтай</t>
  </si>
  <si>
    <t>Каша пшеничная молочная с маслом сливочным</t>
  </si>
  <si>
    <t>Оладьи</t>
  </si>
  <si>
    <t>Сыр (порциями)</t>
  </si>
  <si>
    <t>Каша манная молочная с маслом сливочным</t>
  </si>
  <si>
    <t>Кисель из концентрата</t>
  </si>
  <si>
    <t>Салат из отварного картофеля, моркови, свеклы с репчатым луком, соленым огурцом и растительным маслом</t>
  </si>
  <si>
    <t>Рассольник с крупой на говяжьем бульоне</t>
  </si>
  <si>
    <t>Каша гречневая рассыпчатая</t>
  </si>
  <si>
    <t>Фруктовый плов с изюмом</t>
  </si>
  <si>
    <t>Макаронные изделия отварные</t>
  </si>
  <si>
    <t>Мясо тушеное</t>
  </si>
  <si>
    <t>Кофейный напиток с молоком</t>
  </si>
  <si>
    <t>Каша овсяная молочная с маслом сливочным</t>
  </si>
  <si>
    <t>Йогурт</t>
  </si>
  <si>
    <t>Щи из свежей капусты и картофеля на говяжьем бульоне</t>
  </si>
  <si>
    <t>Каша рисовая молочная вязкая с маслом сливочным</t>
  </si>
  <si>
    <t>Биточки (котлеты) из мяса бройлер-цыплят</t>
  </si>
  <si>
    <t>Омлет запеченный или паровой</t>
  </si>
  <si>
    <t>Булочка дорожная</t>
  </si>
  <si>
    <t>Чай с молоком (вариант 2)</t>
  </si>
  <si>
    <t>Салат из моркови с растительным маслом</t>
  </si>
  <si>
    <t>Жаркое из мясо птиц с овощами</t>
  </si>
  <si>
    <t>Каша молочная ассорти (рис, пшено) с маслом сливочным</t>
  </si>
  <si>
    <t>Биточки (котлеты) из мяса говядины</t>
  </si>
  <si>
    <t>Сырники из творога</t>
  </si>
  <si>
    <t>Соус сметанный</t>
  </si>
  <si>
    <t>Картофель запеченый с фаршем из мясо птиц</t>
  </si>
  <si>
    <t>Тефтели рыбные в соусе</t>
  </si>
  <si>
    <t>Борщ с картофелем на говяжьем бульоне</t>
  </si>
  <si>
    <t>Какао с молоком</t>
  </si>
  <si>
    <t>Ватрушка с повидлом</t>
  </si>
  <si>
    <t>Чай с лимоном (вариант 2)</t>
  </si>
  <si>
    <t>20.01.2024</t>
  </si>
  <si>
    <t>Утверждаю                                           Индивидуальный предприниматель Ибрагимова Э.И.    ______________     /Э.И. Ибрагимова/</t>
  </si>
  <si>
    <t>Согласовано                                              Начальник МКУ "Управление образования"  Муслюмовского района РТ  ____________________  /Л.Я. Хабибуллина/</t>
  </si>
  <si>
    <t>2 ДЕНЬ</t>
  </si>
  <si>
    <t>1 НЕДЕЛЯ</t>
  </si>
  <si>
    <t>1 ДЕНЬ</t>
  </si>
  <si>
    <t>3 ДЕНЬ</t>
  </si>
  <si>
    <t>4 ДЕНЬ</t>
  </si>
  <si>
    <t>6 ДЕНЬ</t>
  </si>
  <si>
    <t>5 ДЕНЬ</t>
  </si>
  <si>
    <t>2 НЕДЕЛЯ</t>
  </si>
  <si>
    <t>Мясо птицы отварное в соусе</t>
  </si>
  <si>
    <t>Суп молочный с макаронными изделиями</t>
  </si>
  <si>
    <t>Суп картофельный с крупой на говяжьем бульоне</t>
  </si>
  <si>
    <t>9/4</t>
  </si>
  <si>
    <t>ЦИКЛИЧНОЕ ДВУХНЕДЕЛЬНОЕ МЕНЮ ДЛЯ ОРГАНИЗАЦИИ ПИТАНИЯ ДЕТЕЙ В ВОЗРАСТЕ ОТ 3 ДО 7 ЛЕТ, ПОСЕЩАЮЩИХ  ДОШКОЛЬНЫЕ ОБРАЗОВАТЕЛЬНЫЕ УЧРЕЖДЕНИЯ И ДОШКОЛЬНЫЕ ГРУППЫ ОБРАЗОВАТЕЛЬНЫХ УЧРЕЖДЕНИЙ МУСЛЮМОВСКОГО МУНИЦИПАЛЬНОГО РАЙОНА РТ НА 2024 г.</t>
  </si>
  <si>
    <t>Согласовано                                            Заведующий    МБДОУ "Ляйсан"        ___________________     (А.Ф.Латипова)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</si>
</sst>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Arial Cyr"/>
      <charset val="204"/>
    </font>
    <font>
      <vertAlign val="subscript"/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49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vertical="top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0" fillId="0" borderId="0" xfId="0" applyNumberFormat="1"/>
    <xf numFmtId="2" fontId="1" fillId="0" borderId="0" xfId="0" applyNumberFormat="1" applyFont="1"/>
    <xf numFmtId="2" fontId="4" fillId="0" borderId="0" xfId="0" applyNumberFormat="1" applyFont="1"/>
    <xf numFmtId="0" fontId="1" fillId="0" borderId="2" xfId="0" applyFont="1" applyBorder="1" applyAlignment="1">
      <alignment vertical="center"/>
    </xf>
    <xf numFmtId="0" fontId="1" fillId="0" borderId="2" xfId="0" applyFont="1" applyBorder="1"/>
    <xf numFmtId="0" fontId="4" fillId="0" borderId="0" xfId="0" applyFont="1"/>
    <xf numFmtId="49" fontId="1" fillId="0" borderId="0" xfId="0" quotePrefix="1" applyNumberFormat="1" applyFont="1" applyAlignment="1">
      <alignment vertical="top" wrapText="1"/>
    </xf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2" fontId="1" fillId="0" borderId="2" xfId="0" applyNumberFormat="1" applyFont="1" applyBorder="1"/>
    <xf numFmtId="0" fontId="1" fillId="0" borderId="5" xfId="0" applyNumberFormat="1" applyFont="1" applyBorder="1" applyAlignment="1">
      <alignment horizontal="center" vertical="top"/>
    </xf>
    <xf numFmtId="49" fontId="1" fillId="0" borderId="5" xfId="0" applyNumberFormat="1" applyFont="1" applyBorder="1" applyAlignment="1">
      <alignment vertical="top" wrapText="1"/>
    </xf>
    <xf numFmtId="0" fontId="1" fillId="0" borderId="5" xfId="0" applyNumberFormat="1" applyFont="1" applyBorder="1" applyAlignment="1">
      <alignment vertical="top"/>
    </xf>
    <xf numFmtId="0" fontId="1" fillId="0" borderId="5" xfId="0" applyFont="1" applyBorder="1"/>
    <xf numFmtId="2" fontId="1" fillId="0" borderId="5" xfId="0" applyNumberFormat="1" applyFont="1" applyBorder="1"/>
    <xf numFmtId="0" fontId="4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vertical="top" wrapText="1"/>
    </xf>
    <xf numFmtId="0" fontId="4" fillId="0" borderId="0" xfId="0" applyNumberFormat="1" applyFont="1" applyAlignment="1">
      <alignment vertical="top"/>
    </xf>
    <xf numFmtId="0" fontId="0" fillId="0" borderId="0" xfId="0" quotePrefix="1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center" vertical="top" wrapText="1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0" fontId="4" fillId="0" borderId="0" xfId="0" applyFont="1" applyBorder="1" applyAlignment="1">
      <alignment horizontal="center" vertical="center" wrapText="1"/>
    </xf>
    <xf numFmtId="49" fontId="4" fillId="0" borderId="0" xfId="0" applyNumberFormat="1" applyFont="1" applyAlignment="1">
      <alignment horizontal="center" vertical="top" wrapText="1"/>
    </xf>
    <xf numFmtId="0" fontId="1" fillId="0" borderId="5" xfId="0" applyNumberFormat="1" applyFont="1" applyBorder="1" applyAlignment="1">
      <alignment horizontal="center" vertical="top"/>
    </xf>
    <xf numFmtId="49" fontId="1" fillId="0" borderId="5" xfId="0" applyNumberFormat="1" applyFont="1" applyBorder="1" applyAlignment="1">
      <alignment vertical="top" wrapText="1"/>
    </xf>
    <xf numFmtId="0" fontId="1" fillId="0" borderId="5" xfId="0" applyNumberFormat="1" applyFont="1" applyBorder="1" applyAlignment="1">
      <alignment vertical="top"/>
    </xf>
    <xf numFmtId="0" fontId="1" fillId="0" borderId="5" xfId="0" applyFont="1" applyBorder="1"/>
    <xf numFmtId="0" fontId="4" fillId="0" borderId="0" xfId="0" applyNumberFormat="1" applyFont="1" applyAlignment="1">
      <alignment vertical="top"/>
    </xf>
    <xf numFmtId="0" fontId="1" fillId="0" borderId="0" xfId="0" applyFont="1" applyAlignment="1">
      <alignment horizontal="left" vertical="top" wrapText="1"/>
    </xf>
    <xf numFmtId="0" fontId="1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left"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IU348"/>
  <sheetViews>
    <sheetView tabSelected="1" zoomScaleNormal="100" workbookViewId="0">
      <selection activeCell="G1" sqref="G1:CH1"/>
    </sheetView>
  </sheetViews>
  <sheetFormatPr defaultColWidth="0" defaultRowHeight="15.75" x14ac:dyDescent="0.25"/>
  <cols>
    <col min="1" max="1" width="6.7109375" style="7" customWidth="1"/>
    <col min="2" max="2" width="35.140625" style="6" customWidth="1"/>
    <col min="3" max="8" width="6.7109375" style="8" customWidth="1"/>
    <col min="9" max="9" width="8.7109375" style="8" customWidth="1"/>
    <col min="10" max="22" width="8.85546875" style="8" hidden="1" customWidth="1"/>
    <col min="23" max="23" width="7.140625" style="8" hidden="1" customWidth="1"/>
    <col min="24" max="25" width="5.7109375" style="8" hidden="1" customWidth="1"/>
    <col min="26" max="26" width="7.28515625" style="8" hidden="1" customWidth="1"/>
    <col min="27" max="28" width="5.7109375" style="8" hidden="1" customWidth="1"/>
    <col min="29" max="29" width="7" style="8" hidden="1" customWidth="1"/>
    <col min="30" max="31" width="5.7109375" style="8" hidden="1" customWidth="1"/>
    <col min="32" max="32" width="5" style="8" hidden="1" customWidth="1"/>
    <col min="33" max="33" width="5.7109375" style="8" hidden="1" customWidth="1"/>
    <col min="34" max="34" width="4" style="8" hidden="1" customWidth="1"/>
    <col min="35" max="35" width="8.140625" style="8" hidden="1" customWidth="1"/>
    <col min="36" max="80" width="8.85546875" style="1" hidden="1" customWidth="1"/>
    <col min="81" max="82" width="7.7109375" style="12" hidden="1" customWidth="1"/>
    <col min="83" max="84" width="7.7109375" style="1" hidden="1" customWidth="1"/>
    <col min="85" max="85" width="7.7109375" style="1" customWidth="1"/>
    <col min="86" max="92" width="9.140625" style="1" customWidth="1"/>
    <col min="93" max="93" width="8.7109375" style="1" customWidth="1"/>
    <col min="94" max="95" width="9.140625" style="1" hidden="1" customWidth="1"/>
    <col min="96" max="255" width="9.140625" style="1" customWidth="1"/>
    <col min="256" max="16384" width="12.5703125" style="1" hidden="1"/>
  </cols>
  <sheetData>
    <row r="1" spans="1:95" ht="77.25" customHeight="1" x14ac:dyDescent="0.25">
      <c r="A1" s="1"/>
      <c r="B1" s="31" t="s">
        <v>168</v>
      </c>
      <c r="C1" s="1"/>
      <c r="D1" s="1"/>
      <c r="E1" s="1"/>
      <c r="F1" s="1"/>
      <c r="G1" s="43" t="s">
        <v>182</v>
      </c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  <c r="V1" s="43"/>
      <c r="W1" s="43"/>
      <c r="X1" s="43"/>
      <c r="Y1" s="43"/>
      <c r="Z1" s="43"/>
      <c r="AA1" s="43"/>
      <c r="AB1" s="43"/>
      <c r="AC1" s="43"/>
      <c r="AD1" s="43"/>
      <c r="AE1" s="43"/>
      <c r="AF1" s="43"/>
      <c r="AG1" s="43"/>
      <c r="AH1" s="43"/>
      <c r="AI1" s="43"/>
      <c r="AJ1" s="43"/>
      <c r="AK1" s="43"/>
      <c r="AL1" s="43"/>
      <c r="AM1" s="43"/>
      <c r="AN1" s="43"/>
      <c r="AO1" s="43"/>
      <c r="AP1" s="43"/>
      <c r="AQ1" s="43"/>
      <c r="AR1" s="43"/>
      <c r="AS1" s="43"/>
      <c r="AT1" s="43"/>
      <c r="AU1" s="43"/>
      <c r="AV1" s="43"/>
      <c r="AW1" s="43"/>
      <c r="AX1" s="43"/>
      <c r="AY1" s="43"/>
      <c r="AZ1" s="43"/>
      <c r="BA1" s="43"/>
      <c r="BB1" s="43"/>
      <c r="BC1" s="43"/>
      <c r="BD1" s="43"/>
      <c r="BE1" s="43"/>
      <c r="BF1" s="43"/>
      <c r="BG1" s="43"/>
      <c r="BH1" s="43"/>
      <c r="BI1" s="43"/>
      <c r="BJ1" s="43"/>
      <c r="BK1" s="43"/>
      <c r="BL1" s="43"/>
      <c r="BM1" s="43"/>
      <c r="BN1" s="43"/>
      <c r="BO1" s="43"/>
      <c r="BP1" s="43"/>
      <c r="BQ1" s="43"/>
      <c r="BR1" s="43"/>
      <c r="BS1" s="43"/>
      <c r="BT1" s="43"/>
      <c r="BU1" s="43"/>
      <c r="BV1" s="43"/>
      <c r="BW1" s="43"/>
      <c r="BX1" s="43"/>
      <c r="BY1" s="43"/>
      <c r="BZ1" s="43"/>
      <c r="CA1" s="43"/>
      <c r="CB1" s="43"/>
      <c r="CC1" s="43"/>
      <c r="CD1" s="43"/>
      <c r="CE1" s="43"/>
      <c r="CF1" s="43"/>
      <c r="CG1" s="43"/>
      <c r="CH1" s="43"/>
      <c r="CL1" s="43" t="s">
        <v>167</v>
      </c>
      <c r="CM1" s="43"/>
      <c r="CN1" s="43"/>
      <c r="CO1" s="43"/>
    </row>
    <row r="2" spans="1:95" ht="38.25" customHeight="1" x14ac:dyDescent="0.25">
      <c r="A2" s="45" t="s">
        <v>181</v>
      </c>
      <c r="B2" s="45"/>
      <c r="C2" s="45"/>
      <c r="D2" s="45"/>
      <c r="E2" s="45"/>
      <c r="F2" s="45"/>
      <c r="G2" s="45"/>
      <c r="H2" s="45"/>
      <c r="I2" s="45"/>
      <c r="J2" s="45"/>
      <c r="K2" s="45"/>
      <c r="L2" s="45"/>
      <c r="M2" s="45"/>
      <c r="N2" s="45"/>
      <c r="O2" s="45"/>
      <c r="P2" s="45"/>
      <c r="Q2" s="45"/>
      <c r="R2" s="45"/>
      <c r="S2" s="45"/>
      <c r="T2" s="45"/>
      <c r="U2" s="45"/>
      <c r="V2" s="45"/>
      <c r="W2" s="45"/>
      <c r="X2" s="45"/>
      <c r="Y2" s="45"/>
      <c r="Z2" s="45"/>
      <c r="AA2" s="45"/>
      <c r="AB2" s="45"/>
      <c r="AC2" s="45"/>
      <c r="AD2" s="45"/>
      <c r="AE2" s="45"/>
      <c r="AF2" s="45"/>
      <c r="AG2" s="45"/>
      <c r="AH2" s="45"/>
      <c r="AI2" s="45"/>
      <c r="AJ2" s="45"/>
      <c r="AK2" s="45"/>
      <c r="AL2" s="45"/>
      <c r="AM2" s="45"/>
      <c r="AN2" s="45"/>
      <c r="AO2" s="45"/>
      <c r="AP2" s="45"/>
      <c r="AQ2" s="45"/>
      <c r="AR2" s="45"/>
      <c r="AS2" s="45"/>
      <c r="AT2" s="45"/>
      <c r="AU2" s="45"/>
      <c r="AV2" s="45"/>
      <c r="AW2" s="45"/>
      <c r="AX2" s="45"/>
      <c r="AY2" s="45"/>
      <c r="AZ2" s="45"/>
      <c r="BA2" s="45"/>
      <c r="BB2" s="45"/>
      <c r="BC2" s="45"/>
      <c r="BD2" s="45"/>
      <c r="BE2" s="45"/>
      <c r="BF2" s="45"/>
      <c r="BG2" s="45"/>
      <c r="BH2" s="45"/>
      <c r="BI2" s="45"/>
      <c r="BJ2" s="45"/>
      <c r="BK2" s="45"/>
      <c r="BL2" s="45"/>
      <c r="BM2" s="45"/>
      <c r="BN2" s="45"/>
      <c r="BO2" s="45"/>
      <c r="BP2" s="45"/>
      <c r="BQ2" s="45"/>
      <c r="BR2" s="45"/>
      <c r="BS2" s="45"/>
      <c r="BT2" s="45"/>
      <c r="BU2" s="45"/>
      <c r="BV2" s="45"/>
      <c r="BW2" s="45"/>
      <c r="BX2" s="45"/>
      <c r="BY2" s="45"/>
      <c r="BZ2" s="45"/>
      <c r="CA2" s="45"/>
      <c r="CB2" s="45"/>
      <c r="CC2" s="45"/>
      <c r="CD2" s="45"/>
      <c r="CE2" s="45"/>
      <c r="CF2" s="45"/>
      <c r="CG2" s="45"/>
      <c r="CH2" s="45"/>
      <c r="CI2" s="45"/>
      <c r="CJ2" s="45"/>
      <c r="CK2" s="45"/>
      <c r="CL2" s="45"/>
      <c r="CM2" s="45"/>
      <c r="CN2" s="45"/>
      <c r="CO2" s="45"/>
    </row>
    <row r="3" spans="1:95" s="5" customFormat="1" ht="18.75" customHeight="1" x14ac:dyDescent="0.25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  <c r="AG3" s="45"/>
      <c r="AH3" s="45"/>
      <c r="AI3" s="45"/>
      <c r="AJ3" s="45"/>
      <c r="AK3" s="45"/>
      <c r="AL3" s="45"/>
      <c r="AM3" s="45"/>
      <c r="AN3" s="45"/>
      <c r="AO3" s="45"/>
      <c r="AP3" s="45"/>
      <c r="AQ3" s="45"/>
      <c r="AR3" s="45"/>
      <c r="AS3" s="45"/>
      <c r="AT3" s="45"/>
      <c r="AU3" s="45"/>
      <c r="AV3" s="45"/>
      <c r="AW3" s="45"/>
      <c r="AX3" s="45"/>
      <c r="AY3" s="45"/>
      <c r="AZ3" s="45"/>
      <c r="BA3" s="45"/>
      <c r="BB3" s="45"/>
      <c r="BC3" s="45"/>
      <c r="BD3" s="45"/>
      <c r="BE3" s="45"/>
      <c r="BF3" s="45"/>
      <c r="BG3" s="45"/>
      <c r="BH3" s="45"/>
      <c r="BI3" s="45"/>
      <c r="BJ3" s="45"/>
      <c r="BK3" s="45"/>
      <c r="BL3" s="45"/>
      <c r="BM3" s="45"/>
      <c r="BN3" s="45"/>
      <c r="BO3" s="45"/>
      <c r="BP3" s="45"/>
      <c r="BQ3" s="45"/>
      <c r="BR3" s="45"/>
      <c r="BS3" s="45"/>
      <c r="BT3" s="45"/>
      <c r="BU3" s="45"/>
      <c r="BV3" s="45"/>
      <c r="BW3" s="45"/>
      <c r="BX3" s="45"/>
      <c r="BY3" s="45"/>
      <c r="BZ3" s="45"/>
      <c r="CA3" s="45"/>
      <c r="CB3" s="45"/>
      <c r="CC3" s="45"/>
      <c r="CD3" s="45"/>
      <c r="CE3" s="45"/>
      <c r="CF3" s="45"/>
      <c r="CG3" s="45"/>
      <c r="CH3" s="45"/>
      <c r="CI3" s="45"/>
      <c r="CJ3" s="45"/>
      <c r="CK3" s="45"/>
      <c r="CL3" s="45"/>
      <c r="CM3" s="45"/>
      <c r="CN3" s="45"/>
      <c r="CO3" s="45"/>
    </row>
    <row r="4" spans="1:95" ht="38.25" hidden="1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CC4" s="1"/>
      <c r="CD4" s="1"/>
    </row>
    <row r="5" spans="1:95" ht="38.25" hidden="1" customHeight="1" x14ac:dyDescent="0.25">
      <c r="A5" s="1"/>
      <c r="B5" s="2"/>
      <c r="C5" s="4"/>
      <c r="D5" s="3"/>
      <c r="E5" s="3"/>
      <c r="F5" s="3"/>
      <c r="G5" s="3"/>
      <c r="H5" s="3"/>
      <c r="I5" s="3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CC5" s="1"/>
      <c r="CD5" s="1"/>
    </row>
    <row r="6" spans="1:95" s="16" customFormat="1" ht="38.25" hidden="1" customHeight="1" x14ac:dyDescent="0.25">
      <c r="A6" s="46" t="str">
        <f>IF(Dop!B3&lt;&gt;"",Dop!B3,"")</f>
        <v>Сад</v>
      </c>
      <c r="B6" s="46"/>
      <c r="C6" s="46"/>
      <c r="AI6" s="49">
        <f>IF(Дата_Сост&lt;&gt;"",Дата_Сост,"")</f>
        <v>45299</v>
      </c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  <c r="AW6" s="49"/>
      <c r="AX6" s="49"/>
      <c r="AY6" s="49"/>
      <c r="AZ6" s="49"/>
      <c r="BA6" s="49"/>
      <c r="BB6" s="49"/>
      <c r="BC6" s="49"/>
      <c r="BD6" s="49"/>
      <c r="BE6" s="49"/>
      <c r="BF6" s="49"/>
      <c r="BG6" s="49"/>
      <c r="BH6" s="49"/>
      <c r="BI6" s="49"/>
      <c r="BJ6" s="49"/>
      <c r="BK6" s="49"/>
      <c r="BL6" s="49"/>
      <c r="BM6" s="49"/>
      <c r="BN6" s="49"/>
      <c r="BO6" s="49"/>
      <c r="BP6" s="49"/>
      <c r="BQ6" s="49"/>
      <c r="BR6" s="49"/>
      <c r="BS6" s="49"/>
      <c r="BT6" s="49"/>
      <c r="BU6" s="49"/>
      <c r="BV6" s="49"/>
      <c r="BW6" s="49"/>
      <c r="BX6" s="49"/>
      <c r="BY6" s="49"/>
      <c r="BZ6" s="49"/>
      <c r="CA6" s="49"/>
      <c r="CB6" s="49"/>
      <c r="CC6" s="49"/>
      <c r="CD6" s="49"/>
    </row>
    <row r="7" spans="1:95" hidden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CC7" s="1"/>
      <c r="CD7" s="1"/>
    </row>
    <row r="8" spans="1:95" ht="29.25" customHeight="1" x14ac:dyDescent="0.25">
      <c r="A8" s="47" t="s">
        <v>83</v>
      </c>
      <c r="B8" s="44" t="s">
        <v>84</v>
      </c>
      <c r="C8" s="44" t="s">
        <v>77</v>
      </c>
      <c r="D8" s="44" t="s">
        <v>1</v>
      </c>
      <c r="E8" s="44"/>
      <c r="F8" s="44" t="s">
        <v>5</v>
      </c>
      <c r="G8" s="44"/>
      <c r="H8" s="44" t="s">
        <v>78</v>
      </c>
      <c r="I8" s="44" t="s">
        <v>4</v>
      </c>
      <c r="J8" s="10" t="s">
        <v>6</v>
      </c>
      <c r="K8" s="10" t="s">
        <v>7</v>
      </c>
      <c r="L8" s="10" t="s">
        <v>69</v>
      </c>
      <c r="M8" s="10" t="s">
        <v>8</v>
      </c>
      <c r="N8" s="10" t="s">
        <v>9</v>
      </c>
      <c r="O8" s="10" t="s">
        <v>10</v>
      </c>
      <c r="P8" s="10" t="s">
        <v>11</v>
      </c>
      <c r="Q8" s="10" t="s">
        <v>12</v>
      </c>
      <c r="R8" s="10" t="s">
        <v>13</v>
      </c>
      <c r="S8" s="10" t="s">
        <v>14</v>
      </c>
      <c r="T8" s="10" t="s">
        <v>15</v>
      </c>
      <c r="U8" s="10" t="s">
        <v>16</v>
      </c>
      <c r="V8" s="10" t="s">
        <v>17</v>
      </c>
      <c r="W8" s="44" t="s">
        <v>74</v>
      </c>
      <c r="X8" s="44"/>
      <c r="Y8" s="44"/>
      <c r="Z8" s="44"/>
      <c r="AA8" s="14" t="s">
        <v>73</v>
      </c>
      <c r="AB8" s="14"/>
      <c r="AC8" s="14"/>
      <c r="AD8" s="14"/>
      <c r="AE8" s="14"/>
      <c r="AF8" s="14"/>
      <c r="AG8" s="14"/>
      <c r="AH8" s="14"/>
      <c r="AI8" s="44" t="s">
        <v>85</v>
      </c>
      <c r="AJ8" s="15" t="s">
        <v>25</v>
      </c>
      <c r="AK8" s="15" t="s">
        <v>26</v>
      </c>
      <c r="AL8" s="15" t="s">
        <v>27</v>
      </c>
      <c r="AM8" s="15" t="s">
        <v>28</v>
      </c>
      <c r="AN8" s="15" t="s">
        <v>29</v>
      </c>
      <c r="AO8" s="15" t="s">
        <v>30</v>
      </c>
      <c r="AP8" s="15" t="s">
        <v>31</v>
      </c>
      <c r="AQ8" s="15" t="s">
        <v>32</v>
      </c>
      <c r="AR8" s="15" t="s">
        <v>33</v>
      </c>
      <c r="AS8" s="15" t="s">
        <v>34</v>
      </c>
      <c r="AT8" s="15" t="s">
        <v>35</v>
      </c>
      <c r="AU8" s="15" t="s">
        <v>36</v>
      </c>
      <c r="AV8" s="15" t="s">
        <v>37</v>
      </c>
      <c r="AW8" s="15" t="s">
        <v>38</v>
      </c>
      <c r="AX8" s="15" t="s">
        <v>39</v>
      </c>
      <c r="AY8" s="15" t="s">
        <v>40</v>
      </c>
      <c r="AZ8" s="15" t="s">
        <v>41</v>
      </c>
      <c r="BA8" s="15" t="s">
        <v>42</v>
      </c>
      <c r="BB8" s="15" t="s">
        <v>43</v>
      </c>
      <c r="BC8" s="15" t="s">
        <v>44</v>
      </c>
      <c r="BD8" s="15" t="s">
        <v>45</v>
      </c>
      <c r="BE8" s="15" t="s">
        <v>46</v>
      </c>
      <c r="BF8" s="15" t="s">
        <v>47</v>
      </c>
      <c r="BG8" s="15" t="s">
        <v>48</v>
      </c>
      <c r="BH8" s="15" t="s">
        <v>49</v>
      </c>
      <c r="BI8" s="15" t="s">
        <v>50</v>
      </c>
      <c r="BJ8" s="15" t="s">
        <v>51</v>
      </c>
      <c r="BK8" s="15" t="s">
        <v>52</v>
      </c>
      <c r="BL8" s="15" t="s">
        <v>53</v>
      </c>
      <c r="BM8" s="15" t="s">
        <v>54</v>
      </c>
      <c r="BN8" s="15" t="s">
        <v>55</v>
      </c>
      <c r="BO8" s="15" t="s">
        <v>56</v>
      </c>
      <c r="BP8" s="15" t="s">
        <v>57</v>
      </c>
      <c r="BQ8" s="15" t="s">
        <v>58</v>
      </c>
      <c r="BR8" s="15" t="s">
        <v>59</v>
      </c>
      <c r="BS8" s="15" t="s">
        <v>60</v>
      </c>
      <c r="BT8" s="15" t="s">
        <v>61</v>
      </c>
      <c r="BU8" s="15" t="s">
        <v>62</v>
      </c>
      <c r="BV8" s="15" t="s">
        <v>63</v>
      </c>
      <c r="BW8" s="15" t="s">
        <v>64</v>
      </c>
      <c r="BX8" s="15" t="s">
        <v>65</v>
      </c>
      <c r="BY8" s="15" t="s">
        <v>66</v>
      </c>
      <c r="BZ8" s="15" t="s">
        <v>67</v>
      </c>
      <c r="CA8" s="15" t="s">
        <v>68</v>
      </c>
      <c r="CB8" s="15"/>
      <c r="CC8" s="44" t="s">
        <v>86</v>
      </c>
      <c r="CD8" s="44" t="s">
        <v>87</v>
      </c>
      <c r="CE8" s="44"/>
      <c r="CF8" s="44"/>
      <c r="CG8" s="44" t="s">
        <v>88</v>
      </c>
      <c r="CH8" s="44" t="s">
        <v>89</v>
      </c>
      <c r="CI8" s="44" t="s">
        <v>90</v>
      </c>
      <c r="CJ8" s="44" t="s">
        <v>91</v>
      </c>
      <c r="CK8" s="44" t="s">
        <v>92</v>
      </c>
      <c r="CL8" s="44" t="s">
        <v>93</v>
      </c>
      <c r="CM8" s="44" t="s">
        <v>94</v>
      </c>
      <c r="CN8" s="44" t="s">
        <v>95</v>
      </c>
      <c r="CO8" s="44" t="s">
        <v>96</v>
      </c>
      <c r="CP8" s="44" t="s">
        <v>97</v>
      </c>
      <c r="CQ8" s="44" t="s">
        <v>98</v>
      </c>
    </row>
    <row r="9" spans="1:95" ht="30.75" customHeight="1" x14ac:dyDescent="0.25">
      <c r="A9" s="48"/>
      <c r="B9" s="44"/>
      <c r="C9" s="44"/>
      <c r="D9" s="9" t="s">
        <v>0</v>
      </c>
      <c r="E9" s="9" t="s">
        <v>2</v>
      </c>
      <c r="F9" s="9" t="s">
        <v>0</v>
      </c>
      <c r="G9" s="9" t="s">
        <v>3</v>
      </c>
      <c r="H9" s="44"/>
      <c r="I9" s="44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 t="s">
        <v>18</v>
      </c>
      <c r="X9" s="10" t="s">
        <v>19</v>
      </c>
      <c r="Y9" s="10" t="s">
        <v>20</v>
      </c>
      <c r="Z9" s="10" t="s">
        <v>21</v>
      </c>
      <c r="AA9" s="10" t="s">
        <v>70</v>
      </c>
      <c r="AB9" s="10" t="s">
        <v>22</v>
      </c>
      <c r="AC9" s="10" t="s">
        <v>71</v>
      </c>
      <c r="AD9" s="10" t="s">
        <v>72</v>
      </c>
      <c r="AE9" s="10" t="s">
        <v>75</v>
      </c>
      <c r="AF9" s="10" t="s">
        <v>76</v>
      </c>
      <c r="AG9" s="10" t="s">
        <v>23</v>
      </c>
      <c r="AH9" s="10" t="s">
        <v>24</v>
      </c>
      <c r="AI9" s="44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44"/>
      <c r="CD9" s="44"/>
      <c r="CE9" s="44"/>
      <c r="CF9" s="44"/>
      <c r="CG9" s="44"/>
      <c r="CH9" s="44"/>
      <c r="CI9" s="44"/>
      <c r="CJ9" s="44"/>
      <c r="CK9" s="44"/>
      <c r="CL9" s="44"/>
      <c r="CM9" s="44"/>
      <c r="CN9" s="44"/>
      <c r="CO9" s="44"/>
      <c r="CP9" s="44"/>
      <c r="CQ9" s="44"/>
    </row>
    <row r="10" spans="1:95" ht="15.75" customHeight="1" x14ac:dyDescent="0.25">
      <c r="A10" s="33"/>
      <c r="B10" s="36" t="s">
        <v>170</v>
      </c>
      <c r="C10" s="33"/>
      <c r="D10" s="33"/>
      <c r="E10" s="33"/>
      <c r="F10" s="33"/>
      <c r="G10" s="33"/>
      <c r="H10" s="33"/>
      <c r="I10" s="33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3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</row>
    <row r="11" spans="1:95" ht="15.75" customHeight="1" x14ac:dyDescent="0.25">
      <c r="A11" s="33"/>
      <c r="B11" s="33" t="s">
        <v>171</v>
      </c>
      <c r="C11" s="33"/>
      <c r="D11" s="33"/>
      <c r="E11" s="33"/>
      <c r="F11" s="33"/>
      <c r="G11" s="33"/>
      <c r="H11" s="33"/>
      <c r="I11" s="33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3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</row>
    <row r="12" spans="1:95" x14ac:dyDescent="0.25">
      <c r="B12" s="17" t="s">
        <v>101</v>
      </c>
      <c r="CD12" s="13"/>
    </row>
    <row r="13" spans="1:95" s="25" customFormat="1" x14ac:dyDescent="0.25">
      <c r="A13" s="22" t="str">
        <f>"-"</f>
        <v>-</v>
      </c>
      <c r="B13" s="23" t="s">
        <v>102</v>
      </c>
      <c r="C13" s="24">
        <v>40</v>
      </c>
      <c r="D13" s="24">
        <v>3.08</v>
      </c>
      <c r="E13" s="24">
        <v>0</v>
      </c>
      <c r="F13" s="24">
        <v>1.2</v>
      </c>
      <c r="G13" s="24">
        <v>1.2</v>
      </c>
      <c r="H13" s="24">
        <v>21.32</v>
      </c>
      <c r="I13" s="24">
        <v>107.80799999999999</v>
      </c>
      <c r="J13" s="24">
        <v>0.2</v>
      </c>
      <c r="K13" s="24">
        <v>0</v>
      </c>
      <c r="L13" s="24">
        <v>0</v>
      </c>
      <c r="M13" s="24">
        <v>0</v>
      </c>
      <c r="N13" s="24">
        <v>1.32</v>
      </c>
      <c r="O13" s="24">
        <v>18.72</v>
      </c>
      <c r="P13" s="24">
        <v>1.28</v>
      </c>
      <c r="Q13" s="24">
        <v>0</v>
      </c>
      <c r="R13" s="24">
        <v>0</v>
      </c>
      <c r="S13" s="24">
        <v>0.12</v>
      </c>
      <c r="T13" s="24">
        <v>0.64</v>
      </c>
      <c r="U13" s="24">
        <v>171.6</v>
      </c>
      <c r="V13" s="24">
        <v>52.4</v>
      </c>
      <c r="W13" s="24">
        <v>8.8000000000000007</v>
      </c>
      <c r="X13" s="24">
        <v>13.2</v>
      </c>
      <c r="Y13" s="24">
        <v>34</v>
      </c>
      <c r="Z13" s="24">
        <v>0.8</v>
      </c>
      <c r="AA13" s="24">
        <v>0</v>
      </c>
      <c r="AB13" s="24">
        <v>0</v>
      </c>
      <c r="AC13" s="24">
        <v>0</v>
      </c>
      <c r="AD13" s="24">
        <v>0.68</v>
      </c>
      <c r="AE13" s="24">
        <v>0.06</v>
      </c>
      <c r="AF13" s="24">
        <v>0.02</v>
      </c>
      <c r="AG13" s="24">
        <v>0.64</v>
      </c>
      <c r="AH13" s="24">
        <v>1.2</v>
      </c>
      <c r="AI13" s="24">
        <v>0</v>
      </c>
      <c r="AJ13" s="25">
        <v>0</v>
      </c>
      <c r="AK13" s="25">
        <v>148.80000000000001</v>
      </c>
      <c r="AL13" s="25">
        <v>154.4</v>
      </c>
      <c r="AM13" s="25">
        <v>236.4</v>
      </c>
      <c r="AN13" s="25">
        <v>79.599999999999994</v>
      </c>
      <c r="AO13" s="25">
        <v>46.8</v>
      </c>
      <c r="AP13" s="25">
        <v>93.6</v>
      </c>
      <c r="AQ13" s="25">
        <v>35.200000000000003</v>
      </c>
      <c r="AR13" s="25">
        <v>168</v>
      </c>
      <c r="AS13" s="25">
        <v>104.4</v>
      </c>
      <c r="AT13" s="25">
        <v>145.19999999999999</v>
      </c>
      <c r="AU13" s="25">
        <v>120.4</v>
      </c>
      <c r="AV13" s="25">
        <v>64.400000000000006</v>
      </c>
      <c r="AW13" s="25">
        <v>112</v>
      </c>
      <c r="AX13" s="25">
        <v>930</v>
      </c>
      <c r="AY13" s="25">
        <v>0</v>
      </c>
      <c r="AZ13" s="25">
        <v>302.8</v>
      </c>
      <c r="BA13" s="25">
        <v>132.4</v>
      </c>
      <c r="BB13" s="25">
        <v>88.8</v>
      </c>
      <c r="BC13" s="25">
        <v>69.2</v>
      </c>
      <c r="BD13" s="25">
        <v>0</v>
      </c>
      <c r="BE13" s="25">
        <v>0</v>
      </c>
      <c r="BF13" s="25">
        <v>0</v>
      </c>
      <c r="BG13" s="25">
        <v>0</v>
      </c>
      <c r="BH13" s="25">
        <v>0</v>
      </c>
      <c r="BI13" s="25">
        <v>0.01</v>
      </c>
      <c r="BJ13" s="25">
        <v>0</v>
      </c>
      <c r="BK13" s="25">
        <v>0.13</v>
      </c>
      <c r="BL13" s="25">
        <v>0</v>
      </c>
      <c r="BM13" s="25">
        <v>0.06</v>
      </c>
      <c r="BN13" s="25">
        <v>0</v>
      </c>
      <c r="BO13" s="25">
        <v>0</v>
      </c>
      <c r="BP13" s="25">
        <v>0</v>
      </c>
      <c r="BQ13" s="25">
        <v>0</v>
      </c>
      <c r="BR13" s="25">
        <v>0</v>
      </c>
      <c r="BS13" s="25">
        <v>0.47</v>
      </c>
      <c r="BT13" s="25">
        <v>0</v>
      </c>
      <c r="BU13" s="25">
        <v>0</v>
      </c>
      <c r="BV13" s="25">
        <v>0.35</v>
      </c>
      <c r="BW13" s="25">
        <v>0.01</v>
      </c>
      <c r="BX13" s="25">
        <v>0</v>
      </c>
      <c r="BY13" s="25">
        <v>0</v>
      </c>
      <c r="BZ13" s="25">
        <v>0</v>
      </c>
      <c r="CA13" s="25">
        <v>0</v>
      </c>
      <c r="CB13" s="25">
        <v>13.64</v>
      </c>
      <c r="CC13" s="26"/>
      <c r="CD13" s="26"/>
      <c r="CE13" s="25">
        <v>0</v>
      </c>
      <c r="CG13" s="25">
        <v>0</v>
      </c>
      <c r="CH13" s="25">
        <v>0</v>
      </c>
      <c r="CI13" s="25">
        <v>0</v>
      </c>
      <c r="CJ13" s="25">
        <v>665</v>
      </c>
      <c r="CK13" s="25">
        <v>256.2</v>
      </c>
      <c r="CL13" s="25">
        <v>460.6</v>
      </c>
      <c r="CM13" s="25">
        <v>5.32</v>
      </c>
      <c r="CN13" s="25">
        <v>5.32</v>
      </c>
      <c r="CO13" s="25">
        <v>5.32</v>
      </c>
      <c r="CP13" s="25">
        <v>0</v>
      </c>
      <c r="CQ13" s="25">
        <v>0</v>
      </c>
    </row>
    <row r="14" spans="1:95" s="25" customFormat="1" x14ac:dyDescent="0.25">
      <c r="A14" s="22" t="str">
        <f>""</f>
        <v/>
      </c>
      <c r="B14" s="23" t="s">
        <v>103</v>
      </c>
      <c r="C14" s="24">
        <v>5</v>
      </c>
      <c r="D14" s="24">
        <v>0.04</v>
      </c>
      <c r="E14" s="24">
        <v>0.04</v>
      </c>
      <c r="F14" s="24">
        <v>3.63</v>
      </c>
      <c r="G14" s="24">
        <v>0</v>
      </c>
      <c r="H14" s="24">
        <v>7.0000000000000007E-2</v>
      </c>
      <c r="I14" s="24">
        <v>33.031999999999996</v>
      </c>
      <c r="J14" s="24">
        <v>2.36</v>
      </c>
      <c r="K14" s="24">
        <v>0.11</v>
      </c>
      <c r="L14" s="24">
        <v>0</v>
      </c>
      <c r="M14" s="24">
        <v>0</v>
      </c>
      <c r="N14" s="24">
        <v>7.0000000000000007E-2</v>
      </c>
      <c r="O14" s="24">
        <v>0</v>
      </c>
      <c r="P14" s="24">
        <v>0</v>
      </c>
      <c r="Q14" s="24">
        <v>0</v>
      </c>
      <c r="R14" s="24">
        <v>0</v>
      </c>
      <c r="S14" s="24">
        <v>0</v>
      </c>
      <c r="T14" s="24">
        <v>7.0000000000000007E-2</v>
      </c>
      <c r="U14" s="24">
        <v>0.75</v>
      </c>
      <c r="V14" s="24">
        <v>1.5</v>
      </c>
      <c r="W14" s="24">
        <v>1.2</v>
      </c>
      <c r="X14" s="24">
        <v>0</v>
      </c>
      <c r="Y14" s="24">
        <v>1.5</v>
      </c>
      <c r="Z14" s="24">
        <v>0.01</v>
      </c>
      <c r="AA14" s="24">
        <v>20</v>
      </c>
      <c r="AB14" s="24">
        <v>15</v>
      </c>
      <c r="AC14" s="24">
        <v>22.5</v>
      </c>
      <c r="AD14" s="24">
        <v>0.05</v>
      </c>
      <c r="AE14" s="24">
        <v>0</v>
      </c>
      <c r="AF14" s="24">
        <v>0.01</v>
      </c>
      <c r="AG14" s="24">
        <v>0.01</v>
      </c>
      <c r="AH14" s="24">
        <v>0.01</v>
      </c>
      <c r="AI14" s="24">
        <v>0</v>
      </c>
      <c r="AJ14" s="25">
        <v>0</v>
      </c>
      <c r="AK14" s="25">
        <v>2.1</v>
      </c>
      <c r="AL14" s="25">
        <v>2.0499999999999998</v>
      </c>
      <c r="AM14" s="25">
        <v>3.8</v>
      </c>
      <c r="AN14" s="25">
        <v>2.25</v>
      </c>
      <c r="AO14" s="25">
        <v>0.85</v>
      </c>
      <c r="AP14" s="25">
        <v>2.35</v>
      </c>
      <c r="AQ14" s="25">
        <v>2.15</v>
      </c>
      <c r="AR14" s="25">
        <v>2.1</v>
      </c>
      <c r="AS14" s="25">
        <v>1.8</v>
      </c>
      <c r="AT14" s="25">
        <v>1.3</v>
      </c>
      <c r="AU14" s="25">
        <v>2.85</v>
      </c>
      <c r="AV14" s="25">
        <v>1.75</v>
      </c>
      <c r="AW14" s="25">
        <v>1.2</v>
      </c>
      <c r="AX14" s="25">
        <v>7.1</v>
      </c>
      <c r="AY14" s="25">
        <v>0</v>
      </c>
      <c r="AZ14" s="25">
        <v>2.4</v>
      </c>
      <c r="BA14" s="25">
        <v>2.7</v>
      </c>
      <c r="BB14" s="25">
        <v>2.1</v>
      </c>
      <c r="BC14" s="25">
        <v>0.5</v>
      </c>
      <c r="BD14" s="25">
        <v>0.13</v>
      </c>
      <c r="BE14" s="25">
        <v>0.06</v>
      </c>
      <c r="BF14" s="25">
        <v>0.03</v>
      </c>
      <c r="BG14" s="25">
        <v>0.08</v>
      </c>
      <c r="BH14" s="25">
        <v>0.09</v>
      </c>
      <c r="BI14" s="25">
        <v>0.4</v>
      </c>
      <c r="BJ14" s="25">
        <v>0</v>
      </c>
      <c r="BK14" s="25">
        <v>1.1000000000000001</v>
      </c>
      <c r="BL14" s="25">
        <v>0</v>
      </c>
      <c r="BM14" s="25">
        <v>0.34</v>
      </c>
      <c r="BN14" s="25">
        <v>0</v>
      </c>
      <c r="BO14" s="25">
        <v>0</v>
      </c>
      <c r="BP14" s="25">
        <v>0</v>
      </c>
      <c r="BQ14" s="25">
        <v>0.08</v>
      </c>
      <c r="BR14" s="25">
        <v>0.12</v>
      </c>
      <c r="BS14" s="25">
        <v>0.9</v>
      </c>
      <c r="BT14" s="25">
        <v>0</v>
      </c>
      <c r="BU14" s="25">
        <v>0</v>
      </c>
      <c r="BV14" s="25">
        <v>0.05</v>
      </c>
      <c r="BW14" s="25">
        <v>0</v>
      </c>
      <c r="BX14" s="25">
        <v>0</v>
      </c>
      <c r="BY14" s="25">
        <v>0</v>
      </c>
      <c r="BZ14" s="25">
        <v>0</v>
      </c>
      <c r="CA14" s="25">
        <v>0</v>
      </c>
      <c r="CB14" s="25">
        <v>1.25</v>
      </c>
      <c r="CC14" s="26"/>
      <c r="CD14" s="26"/>
      <c r="CE14" s="25">
        <v>22.5</v>
      </c>
      <c r="CG14" s="25">
        <v>0.2</v>
      </c>
      <c r="CH14" s="25">
        <v>0.05</v>
      </c>
      <c r="CI14" s="25">
        <v>0.13</v>
      </c>
      <c r="CJ14" s="25">
        <v>10</v>
      </c>
      <c r="CK14" s="25">
        <v>4.0999999999999996</v>
      </c>
      <c r="CL14" s="25">
        <v>7.05</v>
      </c>
      <c r="CM14" s="25">
        <v>0.86</v>
      </c>
      <c r="CN14" s="25">
        <v>0.44</v>
      </c>
      <c r="CO14" s="25">
        <v>0.65</v>
      </c>
      <c r="CP14" s="25">
        <v>0</v>
      </c>
      <c r="CQ14" s="25">
        <v>0</v>
      </c>
    </row>
    <row r="15" spans="1:95" s="25" customFormat="1" x14ac:dyDescent="0.25">
      <c r="A15" s="22" t="str">
        <f>"-"</f>
        <v>-</v>
      </c>
      <c r="B15" s="23" t="s">
        <v>104</v>
      </c>
      <c r="C15" s="24">
        <v>20</v>
      </c>
      <c r="D15" s="24">
        <v>1.5</v>
      </c>
      <c r="E15" s="24">
        <v>0</v>
      </c>
      <c r="F15" s="24">
        <v>1.96</v>
      </c>
      <c r="G15" s="24">
        <v>0</v>
      </c>
      <c r="H15" s="24">
        <v>15.34</v>
      </c>
      <c r="I15" s="24">
        <v>84.452000000000012</v>
      </c>
      <c r="J15" s="24">
        <v>0.42</v>
      </c>
      <c r="K15" s="24">
        <v>0</v>
      </c>
      <c r="L15" s="24">
        <v>0</v>
      </c>
      <c r="M15" s="24">
        <v>0</v>
      </c>
      <c r="N15" s="24">
        <v>4.72</v>
      </c>
      <c r="O15" s="24">
        <v>10.16</v>
      </c>
      <c r="P15" s="24">
        <v>0.46</v>
      </c>
      <c r="Q15" s="24">
        <v>0</v>
      </c>
      <c r="R15" s="24">
        <v>0</v>
      </c>
      <c r="S15" s="24">
        <v>0.1</v>
      </c>
      <c r="T15" s="24">
        <v>0.2</v>
      </c>
      <c r="U15" s="24">
        <v>66</v>
      </c>
      <c r="V15" s="24">
        <v>22</v>
      </c>
      <c r="W15" s="24">
        <v>5.8</v>
      </c>
      <c r="X15" s="24">
        <v>4</v>
      </c>
      <c r="Y15" s="24">
        <v>18</v>
      </c>
      <c r="Z15" s="24">
        <v>0.42</v>
      </c>
      <c r="AA15" s="24">
        <v>2</v>
      </c>
      <c r="AB15" s="24">
        <v>1.6</v>
      </c>
      <c r="AC15" s="24">
        <v>2.2000000000000002</v>
      </c>
      <c r="AD15" s="24">
        <v>0.7</v>
      </c>
      <c r="AE15" s="24">
        <v>0.02</v>
      </c>
      <c r="AF15" s="24">
        <v>0.01</v>
      </c>
      <c r="AG15" s="24">
        <v>0.14000000000000001</v>
      </c>
      <c r="AH15" s="24">
        <v>0.38</v>
      </c>
      <c r="AI15" s="24">
        <v>0</v>
      </c>
      <c r="AJ15" s="25">
        <v>0</v>
      </c>
      <c r="AK15" s="25">
        <v>249.4</v>
      </c>
      <c r="AL15" s="25">
        <v>185.2</v>
      </c>
      <c r="AM15" s="25">
        <v>318.8</v>
      </c>
      <c r="AN15" s="25">
        <v>286.60000000000002</v>
      </c>
      <c r="AO15" s="25">
        <v>87.6</v>
      </c>
      <c r="AP15" s="25">
        <v>162.4</v>
      </c>
      <c r="AQ15" s="25">
        <v>47.6</v>
      </c>
      <c r="AR15" s="25">
        <v>185.6</v>
      </c>
      <c r="AS15" s="25">
        <v>0</v>
      </c>
      <c r="AT15" s="25">
        <v>0</v>
      </c>
      <c r="AU15" s="25">
        <v>0</v>
      </c>
      <c r="AV15" s="25">
        <v>87.8</v>
      </c>
      <c r="AW15" s="25">
        <v>0</v>
      </c>
      <c r="AX15" s="25">
        <v>0</v>
      </c>
      <c r="AY15" s="25">
        <v>0</v>
      </c>
      <c r="AZ15" s="25">
        <v>0</v>
      </c>
      <c r="BA15" s="25">
        <v>0</v>
      </c>
      <c r="BB15" s="25">
        <v>0</v>
      </c>
      <c r="BC15" s="25">
        <v>0</v>
      </c>
      <c r="BD15" s="25">
        <v>0</v>
      </c>
      <c r="BE15" s="25">
        <v>0</v>
      </c>
      <c r="BF15" s="25">
        <v>0</v>
      </c>
      <c r="BG15" s="25">
        <v>0</v>
      </c>
      <c r="BH15" s="25">
        <v>0</v>
      </c>
      <c r="BI15" s="25">
        <v>0</v>
      </c>
      <c r="BJ15" s="25">
        <v>0</v>
      </c>
      <c r="BK15" s="25">
        <v>0</v>
      </c>
      <c r="BL15" s="25">
        <v>0</v>
      </c>
      <c r="BM15" s="25">
        <v>0</v>
      </c>
      <c r="BN15" s="25">
        <v>0</v>
      </c>
      <c r="BO15" s="25">
        <v>0</v>
      </c>
      <c r="BP15" s="25">
        <v>0</v>
      </c>
      <c r="BQ15" s="25">
        <v>0</v>
      </c>
      <c r="BR15" s="25">
        <v>0</v>
      </c>
      <c r="BS15" s="25">
        <v>0</v>
      </c>
      <c r="BT15" s="25">
        <v>0</v>
      </c>
      <c r="BU15" s="25">
        <v>0</v>
      </c>
      <c r="BV15" s="25">
        <v>0</v>
      </c>
      <c r="BW15" s="25">
        <v>0</v>
      </c>
      <c r="BX15" s="25">
        <v>0</v>
      </c>
      <c r="BY15" s="25">
        <v>0</v>
      </c>
      <c r="BZ15" s="25">
        <v>0</v>
      </c>
      <c r="CA15" s="25">
        <v>0</v>
      </c>
      <c r="CB15" s="25">
        <v>0.9</v>
      </c>
      <c r="CC15" s="26"/>
      <c r="CD15" s="26"/>
      <c r="CE15" s="25">
        <v>2.27</v>
      </c>
      <c r="CG15" s="25">
        <v>1.26</v>
      </c>
      <c r="CH15" s="25">
        <v>1.26</v>
      </c>
      <c r="CI15" s="25">
        <v>1.26</v>
      </c>
      <c r="CJ15" s="25">
        <v>648</v>
      </c>
      <c r="CK15" s="25">
        <v>414</v>
      </c>
      <c r="CL15" s="25">
        <v>531</v>
      </c>
      <c r="CM15" s="25">
        <v>6.16</v>
      </c>
      <c r="CN15" s="25">
        <v>6.16</v>
      </c>
      <c r="CO15" s="25">
        <v>6.16</v>
      </c>
      <c r="CP15" s="25">
        <v>0</v>
      </c>
      <c r="CQ15" s="25">
        <v>0</v>
      </c>
    </row>
    <row r="16" spans="1:95" s="25" customFormat="1" x14ac:dyDescent="0.25">
      <c r="A16" s="22" t="str">
        <f>"27/10"</f>
        <v>27/10</v>
      </c>
      <c r="B16" s="23" t="s">
        <v>105</v>
      </c>
      <c r="C16" s="24">
        <v>180</v>
      </c>
      <c r="D16" s="24">
        <v>0.18</v>
      </c>
      <c r="E16" s="24">
        <v>0</v>
      </c>
      <c r="F16" s="24">
        <v>0.04</v>
      </c>
      <c r="G16" s="24">
        <v>0.04</v>
      </c>
      <c r="H16" s="24">
        <v>4.53</v>
      </c>
      <c r="I16" s="24">
        <v>18.157085999999993</v>
      </c>
      <c r="J16" s="24">
        <v>0</v>
      </c>
      <c r="K16" s="24">
        <v>0</v>
      </c>
      <c r="L16" s="24">
        <v>0</v>
      </c>
      <c r="M16" s="24">
        <v>0</v>
      </c>
      <c r="N16" s="24">
        <v>4.4400000000000004</v>
      </c>
      <c r="O16" s="24">
        <v>0</v>
      </c>
      <c r="P16" s="24">
        <v>0.09</v>
      </c>
      <c r="Q16" s="24">
        <v>0</v>
      </c>
      <c r="R16" s="24">
        <v>0</v>
      </c>
      <c r="S16" s="24">
        <v>0</v>
      </c>
      <c r="T16" s="24">
        <v>0.05</v>
      </c>
      <c r="U16" s="24">
        <v>0.04</v>
      </c>
      <c r="V16" s="24">
        <v>0.13</v>
      </c>
      <c r="W16" s="24">
        <v>0.13</v>
      </c>
      <c r="X16" s="24">
        <v>0</v>
      </c>
      <c r="Y16" s="24">
        <v>0</v>
      </c>
      <c r="Z16" s="24">
        <v>0.01</v>
      </c>
      <c r="AA16" s="24">
        <v>0</v>
      </c>
      <c r="AB16" s="24">
        <v>0</v>
      </c>
      <c r="AC16" s="24">
        <v>0</v>
      </c>
      <c r="AD16" s="24">
        <v>0</v>
      </c>
      <c r="AE16" s="24">
        <v>0</v>
      </c>
      <c r="AF16" s="24">
        <v>0</v>
      </c>
      <c r="AG16" s="24">
        <v>0</v>
      </c>
      <c r="AH16" s="24">
        <v>0</v>
      </c>
      <c r="AI16" s="24">
        <v>0</v>
      </c>
      <c r="AJ16" s="25">
        <v>0</v>
      </c>
      <c r="AK16" s="25">
        <v>0</v>
      </c>
      <c r="AL16" s="25">
        <v>0</v>
      </c>
      <c r="AM16" s="25">
        <v>0</v>
      </c>
      <c r="AN16" s="25">
        <v>0</v>
      </c>
      <c r="AO16" s="25">
        <v>0</v>
      </c>
      <c r="AP16" s="25">
        <v>0</v>
      </c>
      <c r="AQ16" s="25">
        <v>0</v>
      </c>
      <c r="AR16" s="25">
        <v>0</v>
      </c>
      <c r="AS16" s="25">
        <v>0</v>
      </c>
      <c r="AT16" s="25">
        <v>0</v>
      </c>
      <c r="AU16" s="25">
        <v>0</v>
      </c>
      <c r="AV16" s="25">
        <v>0</v>
      </c>
      <c r="AW16" s="25">
        <v>0</v>
      </c>
      <c r="AX16" s="25">
        <v>0</v>
      </c>
      <c r="AY16" s="25">
        <v>0</v>
      </c>
      <c r="AZ16" s="25">
        <v>0</v>
      </c>
      <c r="BA16" s="25">
        <v>0</v>
      </c>
      <c r="BB16" s="25">
        <v>0</v>
      </c>
      <c r="BC16" s="25">
        <v>0</v>
      </c>
      <c r="BD16" s="25">
        <v>0</v>
      </c>
      <c r="BE16" s="25">
        <v>0</v>
      </c>
      <c r="BF16" s="25">
        <v>0</v>
      </c>
      <c r="BG16" s="25">
        <v>0</v>
      </c>
      <c r="BH16" s="25">
        <v>0</v>
      </c>
      <c r="BI16" s="25">
        <v>0</v>
      </c>
      <c r="BJ16" s="25">
        <v>0</v>
      </c>
      <c r="BK16" s="25">
        <v>0</v>
      </c>
      <c r="BL16" s="25">
        <v>0</v>
      </c>
      <c r="BM16" s="25">
        <v>0</v>
      </c>
      <c r="BN16" s="25">
        <v>0</v>
      </c>
      <c r="BO16" s="25">
        <v>0</v>
      </c>
      <c r="BP16" s="25">
        <v>0</v>
      </c>
      <c r="BQ16" s="25">
        <v>0</v>
      </c>
      <c r="BR16" s="25">
        <v>0</v>
      </c>
      <c r="BS16" s="25">
        <v>0</v>
      </c>
      <c r="BT16" s="25">
        <v>0</v>
      </c>
      <c r="BU16" s="25">
        <v>0</v>
      </c>
      <c r="BV16" s="25">
        <v>0</v>
      </c>
      <c r="BW16" s="25">
        <v>0</v>
      </c>
      <c r="BX16" s="25">
        <v>0</v>
      </c>
      <c r="BY16" s="25">
        <v>0</v>
      </c>
      <c r="BZ16" s="25">
        <v>0</v>
      </c>
      <c r="CA16" s="25">
        <v>0</v>
      </c>
      <c r="CB16" s="25">
        <v>180.08</v>
      </c>
      <c r="CC16" s="26"/>
      <c r="CD16" s="26"/>
      <c r="CE16" s="25">
        <v>0</v>
      </c>
      <c r="CG16" s="25">
        <v>3.07</v>
      </c>
      <c r="CH16" s="25">
        <v>3.07</v>
      </c>
      <c r="CI16" s="25">
        <v>3.07</v>
      </c>
      <c r="CJ16" s="25">
        <v>331.88</v>
      </c>
      <c r="CK16" s="25">
        <v>130.5</v>
      </c>
      <c r="CL16" s="25">
        <v>231.19</v>
      </c>
      <c r="CM16" s="25">
        <v>33.01</v>
      </c>
      <c r="CN16" s="25">
        <v>19.510000000000002</v>
      </c>
      <c r="CO16" s="25">
        <v>26.26</v>
      </c>
      <c r="CP16" s="25">
        <v>4.5</v>
      </c>
      <c r="CQ16" s="25">
        <v>0</v>
      </c>
    </row>
    <row r="17" spans="1:95" s="15" customFormat="1" ht="31.5" x14ac:dyDescent="0.25">
      <c r="A17" s="18" t="str">
        <f>"15/4"</f>
        <v>15/4</v>
      </c>
      <c r="B17" s="19" t="s">
        <v>106</v>
      </c>
      <c r="C17" s="20">
        <v>180</v>
      </c>
      <c r="D17" s="20">
        <v>5.37</v>
      </c>
      <c r="E17" s="20">
        <v>2.12</v>
      </c>
      <c r="F17" s="20">
        <v>4.29</v>
      </c>
      <c r="G17" s="20">
        <v>0.47</v>
      </c>
      <c r="H17" s="20">
        <v>30.37</v>
      </c>
      <c r="I17" s="20">
        <v>177.25160879999999</v>
      </c>
      <c r="J17" s="20">
        <v>3.06</v>
      </c>
      <c r="K17" s="20">
        <v>0.08</v>
      </c>
      <c r="L17" s="20">
        <v>0</v>
      </c>
      <c r="M17" s="20">
        <v>0</v>
      </c>
      <c r="N17" s="20">
        <v>6.82</v>
      </c>
      <c r="O17" s="20">
        <v>20.9</v>
      </c>
      <c r="P17" s="20">
        <v>2.65</v>
      </c>
      <c r="Q17" s="20">
        <v>0</v>
      </c>
      <c r="R17" s="20">
        <v>0</v>
      </c>
      <c r="S17" s="20">
        <v>7.0000000000000007E-2</v>
      </c>
      <c r="T17" s="20">
        <v>1.44</v>
      </c>
      <c r="U17" s="20">
        <v>216.17</v>
      </c>
      <c r="V17" s="20">
        <v>158.53</v>
      </c>
      <c r="W17" s="20">
        <v>103.69</v>
      </c>
      <c r="X17" s="20">
        <v>24.52</v>
      </c>
      <c r="Y17" s="20">
        <v>165.04</v>
      </c>
      <c r="Z17" s="20">
        <v>0.65</v>
      </c>
      <c r="AA17" s="20">
        <v>17.28</v>
      </c>
      <c r="AB17" s="20">
        <v>14.4</v>
      </c>
      <c r="AC17" s="20">
        <v>32.04</v>
      </c>
      <c r="AD17" s="20">
        <v>0.57999999999999996</v>
      </c>
      <c r="AE17" s="20">
        <v>0.09</v>
      </c>
      <c r="AF17" s="20">
        <v>0.11</v>
      </c>
      <c r="AG17" s="20">
        <v>0.84</v>
      </c>
      <c r="AH17" s="20">
        <v>2.2799999999999998</v>
      </c>
      <c r="AI17" s="20">
        <v>0.37</v>
      </c>
      <c r="AJ17" s="15">
        <v>0</v>
      </c>
      <c r="AK17" s="15">
        <v>163.85</v>
      </c>
      <c r="AL17" s="15">
        <v>158.74</v>
      </c>
      <c r="AM17" s="15">
        <v>175.16</v>
      </c>
      <c r="AN17" s="15">
        <v>119.96</v>
      </c>
      <c r="AO17" s="15">
        <v>54.72</v>
      </c>
      <c r="AP17" s="15">
        <v>86.19</v>
      </c>
      <c r="AQ17" s="15">
        <v>42.06</v>
      </c>
      <c r="AR17" s="15">
        <v>177.39</v>
      </c>
      <c r="AS17" s="15">
        <v>138.27000000000001</v>
      </c>
      <c r="AT17" s="15">
        <v>166.7</v>
      </c>
      <c r="AU17" s="15">
        <v>216.81</v>
      </c>
      <c r="AV17" s="15">
        <v>79.02</v>
      </c>
      <c r="AW17" s="15">
        <v>139.56</v>
      </c>
      <c r="AX17" s="15">
        <v>815.27</v>
      </c>
      <c r="AY17" s="15">
        <v>0</v>
      </c>
      <c r="AZ17" s="15">
        <v>444.93</v>
      </c>
      <c r="BA17" s="15">
        <v>133.80000000000001</v>
      </c>
      <c r="BB17" s="15">
        <v>102.94</v>
      </c>
      <c r="BC17" s="15">
        <v>68.02</v>
      </c>
      <c r="BD17" s="15">
        <v>0.09</v>
      </c>
      <c r="BE17" s="15">
        <v>0.04</v>
      </c>
      <c r="BF17" s="15">
        <v>0.02</v>
      </c>
      <c r="BG17" s="15">
        <v>0.05</v>
      </c>
      <c r="BH17" s="15">
        <v>0.05</v>
      </c>
      <c r="BI17" s="15">
        <v>0.25</v>
      </c>
      <c r="BJ17" s="15">
        <v>0</v>
      </c>
      <c r="BK17" s="15">
        <v>0.7</v>
      </c>
      <c r="BL17" s="15">
        <v>0</v>
      </c>
      <c r="BM17" s="15">
        <v>0.22</v>
      </c>
      <c r="BN17" s="15">
        <v>0</v>
      </c>
      <c r="BO17" s="15">
        <v>0</v>
      </c>
      <c r="BP17" s="15">
        <v>0</v>
      </c>
      <c r="BQ17" s="15">
        <v>0.05</v>
      </c>
      <c r="BR17" s="15">
        <v>7.0000000000000007E-2</v>
      </c>
      <c r="BS17" s="15">
        <v>0.56999999999999995</v>
      </c>
      <c r="BT17" s="15">
        <v>0</v>
      </c>
      <c r="BU17" s="15">
        <v>0</v>
      </c>
      <c r="BV17" s="15">
        <v>0.03</v>
      </c>
      <c r="BW17" s="15">
        <v>0</v>
      </c>
      <c r="BX17" s="15">
        <v>0</v>
      </c>
      <c r="BY17" s="15">
        <v>0</v>
      </c>
      <c r="BZ17" s="15">
        <v>0</v>
      </c>
      <c r="CA17" s="15">
        <v>0</v>
      </c>
      <c r="CB17" s="15">
        <v>160.02000000000001</v>
      </c>
      <c r="CC17" s="21"/>
      <c r="CD17" s="21"/>
      <c r="CE17" s="15">
        <v>19.68</v>
      </c>
      <c r="CG17" s="15">
        <v>25.68</v>
      </c>
      <c r="CH17" s="15">
        <v>10.89</v>
      </c>
      <c r="CI17" s="15">
        <v>18.28</v>
      </c>
      <c r="CJ17" s="15">
        <v>1610.75</v>
      </c>
      <c r="CK17" s="15">
        <v>737.21</v>
      </c>
      <c r="CL17" s="15">
        <v>1173.98</v>
      </c>
      <c r="CM17" s="15">
        <v>33.909999999999997</v>
      </c>
      <c r="CN17" s="15">
        <v>17.91</v>
      </c>
      <c r="CO17" s="15">
        <v>25.91</v>
      </c>
      <c r="CP17" s="15">
        <v>3.6</v>
      </c>
      <c r="CQ17" s="15">
        <v>0.45</v>
      </c>
    </row>
    <row r="18" spans="1:95" s="16" customFormat="1" x14ac:dyDescent="0.25">
      <c r="A18" s="27"/>
      <c r="B18" s="28" t="s">
        <v>107</v>
      </c>
      <c r="C18" s="29">
        <f>SUM(C13:C17)</f>
        <v>425</v>
      </c>
      <c r="D18" s="29">
        <v>10.17</v>
      </c>
      <c r="E18" s="29">
        <v>2.16</v>
      </c>
      <c r="F18" s="29">
        <v>11.12</v>
      </c>
      <c r="G18" s="29">
        <v>1.71</v>
      </c>
      <c r="H18" s="29">
        <v>71.63</v>
      </c>
      <c r="I18" s="29">
        <v>420.7</v>
      </c>
      <c r="J18" s="29">
        <v>6.04</v>
      </c>
      <c r="K18" s="29">
        <v>0.19</v>
      </c>
      <c r="L18" s="29">
        <v>0</v>
      </c>
      <c r="M18" s="29">
        <v>0</v>
      </c>
      <c r="N18" s="29">
        <v>17.36</v>
      </c>
      <c r="O18" s="29">
        <v>49.78</v>
      </c>
      <c r="P18" s="29">
        <v>4.49</v>
      </c>
      <c r="Q18" s="29">
        <v>0</v>
      </c>
      <c r="R18" s="29">
        <v>0</v>
      </c>
      <c r="S18" s="29">
        <v>0.28999999999999998</v>
      </c>
      <c r="T18" s="29">
        <v>2.4</v>
      </c>
      <c r="U18" s="29">
        <v>454.57</v>
      </c>
      <c r="V18" s="29">
        <v>234.56</v>
      </c>
      <c r="W18" s="29">
        <v>119.62</v>
      </c>
      <c r="X18" s="29">
        <v>41.72</v>
      </c>
      <c r="Y18" s="29">
        <v>218.54</v>
      </c>
      <c r="Z18" s="29">
        <v>1.9</v>
      </c>
      <c r="AA18" s="29">
        <v>39.28</v>
      </c>
      <c r="AB18" s="29">
        <v>31</v>
      </c>
      <c r="AC18" s="29">
        <v>56.74</v>
      </c>
      <c r="AD18" s="29">
        <v>2.0099999999999998</v>
      </c>
      <c r="AE18" s="29">
        <v>0.17</v>
      </c>
      <c r="AF18" s="29">
        <v>0.15</v>
      </c>
      <c r="AG18" s="29">
        <v>1.62</v>
      </c>
      <c r="AH18" s="29">
        <v>3.87</v>
      </c>
      <c r="AI18" s="29">
        <v>0.37</v>
      </c>
      <c r="AJ18" s="16">
        <v>0</v>
      </c>
      <c r="AK18" s="16">
        <v>564.15</v>
      </c>
      <c r="AL18" s="16">
        <v>500.39</v>
      </c>
      <c r="AM18" s="16">
        <v>734.16</v>
      </c>
      <c r="AN18" s="16">
        <v>488.41</v>
      </c>
      <c r="AO18" s="16">
        <v>189.97</v>
      </c>
      <c r="AP18" s="16">
        <v>344.54</v>
      </c>
      <c r="AQ18" s="16">
        <v>127.01</v>
      </c>
      <c r="AR18" s="16">
        <v>533.09</v>
      </c>
      <c r="AS18" s="16">
        <v>244.47</v>
      </c>
      <c r="AT18" s="16">
        <v>313.2</v>
      </c>
      <c r="AU18" s="16">
        <v>340.06</v>
      </c>
      <c r="AV18" s="16">
        <v>232.97</v>
      </c>
      <c r="AW18" s="16">
        <v>252.76</v>
      </c>
      <c r="AX18" s="16">
        <v>1752.37</v>
      </c>
      <c r="AY18" s="16">
        <v>0</v>
      </c>
      <c r="AZ18" s="16">
        <v>750.13</v>
      </c>
      <c r="BA18" s="16">
        <v>268.89999999999998</v>
      </c>
      <c r="BB18" s="16">
        <v>193.84</v>
      </c>
      <c r="BC18" s="16">
        <v>137.72</v>
      </c>
      <c r="BD18" s="16">
        <v>0.22</v>
      </c>
      <c r="BE18" s="16">
        <v>0.1</v>
      </c>
      <c r="BF18" s="16">
        <v>0.05</v>
      </c>
      <c r="BG18" s="16">
        <v>0.12</v>
      </c>
      <c r="BH18" s="16">
        <v>0.14000000000000001</v>
      </c>
      <c r="BI18" s="16">
        <v>0.66</v>
      </c>
      <c r="BJ18" s="16">
        <v>0</v>
      </c>
      <c r="BK18" s="16">
        <v>1.94</v>
      </c>
      <c r="BL18" s="16">
        <v>0</v>
      </c>
      <c r="BM18" s="16">
        <v>0.62</v>
      </c>
      <c r="BN18" s="16">
        <v>0</v>
      </c>
      <c r="BO18" s="16">
        <v>0</v>
      </c>
      <c r="BP18" s="16">
        <v>0</v>
      </c>
      <c r="BQ18" s="16">
        <v>0.13</v>
      </c>
      <c r="BR18" s="16">
        <v>0.19</v>
      </c>
      <c r="BS18" s="16">
        <v>1.94</v>
      </c>
      <c r="BT18" s="16">
        <v>0</v>
      </c>
      <c r="BU18" s="16">
        <v>0</v>
      </c>
      <c r="BV18" s="16">
        <v>0.43</v>
      </c>
      <c r="BW18" s="16">
        <v>0.01</v>
      </c>
      <c r="BX18" s="16">
        <v>0</v>
      </c>
      <c r="BY18" s="16">
        <v>0</v>
      </c>
      <c r="BZ18" s="16">
        <v>0</v>
      </c>
      <c r="CA18" s="16">
        <v>0</v>
      </c>
      <c r="CB18" s="16">
        <v>355.9</v>
      </c>
      <c r="CC18" s="13"/>
      <c r="CD18" s="13" t="e">
        <f>$I$18/#REF!*100</f>
        <v>#REF!</v>
      </c>
      <c r="CE18" s="16">
        <v>44.45</v>
      </c>
      <c r="CG18" s="16">
        <v>30.21</v>
      </c>
      <c r="CH18" s="16">
        <v>15.27</v>
      </c>
      <c r="CI18" s="16">
        <v>22.74</v>
      </c>
      <c r="CJ18" s="16">
        <v>3265.62</v>
      </c>
      <c r="CK18" s="16">
        <v>1542.01</v>
      </c>
      <c r="CL18" s="16">
        <v>2403.8200000000002</v>
      </c>
      <c r="CM18" s="16">
        <v>79.25</v>
      </c>
      <c r="CN18" s="16">
        <v>49.33</v>
      </c>
      <c r="CO18" s="16">
        <v>64.290000000000006</v>
      </c>
      <c r="CP18" s="16">
        <v>8.1</v>
      </c>
      <c r="CQ18" s="16">
        <v>0.45</v>
      </c>
    </row>
    <row r="19" spans="1:95" x14ac:dyDescent="0.25">
      <c r="B19" s="17" t="s">
        <v>108</v>
      </c>
    </row>
    <row r="20" spans="1:95" s="15" customFormat="1" x14ac:dyDescent="0.25">
      <c r="A20" s="18" t="str">
        <f>"-"</f>
        <v>-</v>
      </c>
      <c r="B20" s="19" t="s">
        <v>109</v>
      </c>
      <c r="C20" s="20">
        <v>100</v>
      </c>
      <c r="D20" s="20">
        <v>0.5</v>
      </c>
      <c r="E20" s="20">
        <v>0</v>
      </c>
      <c r="F20" s="20">
        <v>0.1</v>
      </c>
      <c r="G20" s="20">
        <v>0</v>
      </c>
      <c r="H20" s="20">
        <v>10.3</v>
      </c>
      <c r="I20" s="20">
        <v>43.239999999999995</v>
      </c>
      <c r="J20" s="20">
        <v>0</v>
      </c>
      <c r="K20" s="20">
        <v>0</v>
      </c>
      <c r="L20" s="20">
        <v>0</v>
      </c>
      <c r="M20" s="20">
        <v>0</v>
      </c>
      <c r="N20" s="20">
        <v>9.9</v>
      </c>
      <c r="O20" s="20">
        <v>0.2</v>
      </c>
      <c r="P20" s="20">
        <v>0.2</v>
      </c>
      <c r="Q20" s="20">
        <v>0</v>
      </c>
      <c r="R20" s="20">
        <v>0</v>
      </c>
      <c r="S20" s="20">
        <v>0.5</v>
      </c>
      <c r="T20" s="20">
        <v>0.3</v>
      </c>
      <c r="U20" s="20">
        <v>6</v>
      </c>
      <c r="V20" s="20">
        <v>120</v>
      </c>
      <c r="W20" s="20">
        <v>7</v>
      </c>
      <c r="X20" s="20">
        <v>4</v>
      </c>
      <c r="Y20" s="20">
        <v>7</v>
      </c>
      <c r="Z20" s="20">
        <v>1.4</v>
      </c>
      <c r="AA20" s="20">
        <v>0</v>
      </c>
      <c r="AB20" s="20">
        <v>0</v>
      </c>
      <c r="AC20" s="20">
        <v>0</v>
      </c>
      <c r="AD20" s="20">
        <v>0.1</v>
      </c>
      <c r="AE20" s="20">
        <v>0.01</v>
      </c>
      <c r="AF20" s="20">
        <v>0.01</v>
      </c>
      <c r="AG20" s="20">
        <v>0.1</v>
      </c>
      <c r="AH20" s="20">
        <v>0.2</v>
      </c>
      <c r="AI20" s="20">
        <v>2</v>
      </c>
      <c r="AJ20" s="15">
        <v>0.2</v>
      </c>
      <c r="AK20" s="15">
        <v>8</v>
      </c>
      <c r="AL20" s="15">
        <v>10</v>
      </c>
      <c r="AM20" s="15">
        <v>14</v>
      </c>
      <c r="AN20" s="15">
        <v>14</v>
      </c>
      <c r="AO20" s="15">
        <v>2</v>
      </c>
      <c r="AP20" s="15">
        <v>8</v>
      </c>
      <c r="AQ20" s="15">
        <v>2</v>
      </c>
      <c r="AR20" s="15">
        <v>7</v>
      </c>
      <c r="AS20" s="15">
        <v>13</v>
      </c>
      <c r="AT20" s="15">
        <v>8</v>
      </c>
      <c r="AU20" s="15">
        <v>58</v>
      </c>
      <c r="AV20" s="15">
        <v>5</v>
      </c>
      <c r="AW20" s="15">
        <v>11</v>
      </c>
      <c r="AX20" s="15">
        <v>32</v>
      </c>
      <c r="AY20" s="15">
        <v>0</v>
      </c>
      <c r="AZ20" s="15">
        <v>10</v>
      </c>
      <c r="BA20" s="15">
        <v>12</v>
      </c>
      <c r="BB20" s="15">
        <v>5</v>
      </c>
      <c r="BC20" s="15">
        <v>4</v>
      </c>
      <c r="BD20" s="15">
        <v>0</v>
      </c>
      <c r="BE20" s="15">
        <v>0</v>
      </c>
      <c r="BF20" s="15">
        <v>0</v>
      </c>
      <c r="BG20" s="15">
        <v>0</v>
      </c>
      <c r="BH20" s="15">
        <v>0</v>
      </c>
      <c r="BI20" s="15">
        <v>0</v>
      </c>
      <c r="BJ20" s="15">
        <v>0</v>
      </c>
      <c r="BK20" s="15">
        <v>0</v>
      </c>
      <c r="BL20" s="15">
        <v>0</v>
      </c>
      <c r="BM20" s="15">
        <v>0</v>
      </c>
      <c r="BN20" s="15">
        <v>0</v>
      </c>
      <c r="BO20" s="15">
        <v>0</v>
      </c>
      <c r="BP20" s="15">
        <v>0</v>
      </c>
      <c r="BQ20" s="15">
        <v>0</v>
      </c>
      <c r="BR20" s="15">
        <v>0</v>
      </c>
      <c r="BS20" s="15">
        <v>0</v>
      </c>
      <c r="BT20" s="15">
        <v>0</v>
      </c>
      <c r="BU20" s="15">
        <v>0</v>
      </c>
      <c r="BV20" s="15">
        <v>0</v>
      </c>
      <c r="BW20" s="15">
        <v>0</v>
      </c>
      <c r="BX20" s="15">
        <v>0</v>
      </c>
      <c r="BY20" s="15">
        <v>0</v>
      </c>
      <c r="BZ20" s="15">
        <v>0</v>
      </c>
      <c r="CA20" s="15">
        <v>0</v>
      </c>
      <c r="CB20" s="15">
        <v>88.1</v>
      </c>
      <c r="CC20" s="21"/>
      <c r="CD20" s="21"/>
      <c r="CE20" s="15">
        <v>0</v>
      </c>
      <c r="CG20" s="15">
        <v>4</v>
      </c>
      <c r="CH20" s="15">
        <v>4</v>
      </c>
      <c r="CI20" s="15">
        <v>4</v>
      </c>
      <c r="CJ20" s="15">
        <v>400</v>
      </c>
      <c r="CK20" s="15">
        <v>182</v>
      </c>
      <c r="CL20" s="15">
        <v>291</v>
      </c>
      <c r="CM20" s="15">
        <v>0.6</v>
      </c>
      <c r="CN20" s="15">
        <v>0.6</v>
      </c>
      <c r="CO20" s="15">
        <v>0.6</v>
      </c>
      <c r="CP20" s="15">
        <v>0</v>
      </c>
      <c r="CQ20" s="15">
        <v>0</v>
      </c>
    </row>
    <row r="21" spans="1:95" s="16" customFormat="1" x14ac:dyDescent="0.25">
      <c r="A21" s="27"/>
      <c r="B21" s="28" t="s">
        <v>110</v>
      </c>
      <c r="C21" s="29">
        <f>SUM(C20)</f>
        <v>100</v>
      </c>
      <c r="D21" s="29">
        <v>0.5</v>
      </c>
      <c r="E21" s="29">
        <v>0</v>
      </c>
      <c r="F21" s="29">
        <v>0.1</v>
      </c>
      <c r="G21" s="29">
        <v>0</v>
      </c>
      <c r="H21" s="29">
        <v>10.3</v>
      </c>
      <c r="I21" s="29">
        <v>43.24</v>
      </c>
      <c r="J21" s="29">
        <v>0</v>
      </c>
      <c r="K21" s="29">
        <v>0</v>
      </c>
      <c r="L21" s="29">
        <v>0</v>
      </c>
      <c r="M21" s="29">
        <v>0</v>
      </c>
      <c r="N21" s="29">
        <v>9.9</v>
      </c>
      <c r="O21" s="29">
        <v>0.2</v>
      </c>
      <c r="P21" s="29">
        <v>0.2</v>
      </c>
      <c r="Q21" s="29">
        <v>0</v>
      </c>
      <c r="R21" s="29">
        <v>0</v>
      </c>
      <c r="S21" s="29">
        <v>0.5</v>
      </c>
      <c r="T21" s="29">
        <v>0.3</v>
      </c>
      <c r="U21" s="29">
        <v>6</v>
      </c>
      <c r="V21" s="29">
        <v>120</v>
      </c>
      <c r="W21" s="29">
        <v>7</v>
      </c>
      <c r="X21" s="29">
        <v>4</v>
      </c>
      <c r="Y21" s="29">
        <v>7</v>
      </c>
      <c r="Z21" s="29">
        <v>1.4</v>
      </c>
      <c r="AA21" s="29">
        <v>0</v>
      </c>
      <c r="AB21" s="29">
        <v>0</v>
      </c>
      <c r="AC21" s="29">
        <v>0</v>
      </c>
      <c r="AD21" s="29">
        <v>0.1</v>
      </c>
      <c r="AE21" s="29">
        <v>0.01</v>
      </c>
      <c r="AF21" s="29">
        <v>0.01</v>
      </c>
      <c r="AG21" s="29">
        <v>0.1</v>
      </c>
      <c r="AH21" s="29">
        <v>0.2</v>
      </c>
      <c r="AI21" s="29">
        <v>2</v>
      </c>
      <c r="AJ21" s="16">
        <v>0.2</v>
      </c>
      <c r="AK21" s="16">
        <v>8</v>
      </c>
      <c r="AL21" s="16">
        <v>10</v>
      </c>
      <c r="AM21" s="16">
        <v>14</v>
      </c>
      <c r="AN21" s="16">
        <v>14</v>
      </c>
      <c r="AO21" s="16">
        <v>2</v>
      </c>
      <c r="AP21" s="16">
        <v>8</v>
      </c>
      <c r="AQ21" s="16">
        <v>2</v>
      </c>
      <c r="AR21" s="16">
        <v>7</v>
      </c>
      <c r="AS21" s="16">
        <v>13</v>
      </c>
      <c r="AT21" s="16">
        <v>8</v>
      </c>
      <c r="AU21" s="16">
        <v>58</v>
      </c>
      <c r="AV21" s="16">
        <v>5</v>
      </c>
      <c r="AW21" s="16">
        <v>11</v>
      </c>
      <c r="AX21" s="16">
        <v>32</v>
      </c>
      <c r="AY21" s="16">
        <v>0</v>
      </c>
      <c r="AZ21" s="16">
        <v>10</v>
      </c>
      <c r="BA21" s="16">
        <v>12</v>
      </c>
      <c r="BB21" s="16">
        <v>5</v>
      </c>
      <c r="BC21" s="16">
        <v>4</v>
      </c>
      <c r="BD21" s="16">
        <v>0</v>
      </c>
      <c r="BE21" s="16">
        <v>0</v>
      </c>
      <c r="BF21" s="16">
        <v>0</v>
      </c>
      <c r="BG21" s="16">
        <v>0</v>
      </c>
      <c r="BH21" s="16">
        <v>0</v>
      </c>
      <c r="BI21" s="16">
        <v>0</v>
      </c>
      <c r="BJ21" s="16">
        <v>0</v>
      </c>
      <c r="BK21" s="16">
        <v>0</v>
      </c>
      <c r="BL21" s="16">
        <v>0</v>
      </c>
      <c r="BM21" s="16">
        <v>0</v>
      </c>
      <c r="BN21" s="16">
        <v>0</v>
      </c>
      <c r="BO21" s="16">
        <v>0</v>
      </c>
      <c r="BP21" s="16">
        <v>0</v>
      </c>
      <c r="BQ21" s="16">
        <v>0</v>
      </c>
      <c r="BR21" s="16">
        <v>0</v>
      </c>
      <c r="BS21" s="16">
        <v>0</v>
      </c>
      <c r="BT21" s="16">
        <v>0</v>
      </c>
      <c r="BU21" s="16">
        <v>0</v>
      </c>
      <c r="BV21" s="16">
        <v>0</v>
      </c>
      <c r="BW21" s="16">
        <v>0</v>
      </c>
      <c r="BX21" s="16">
        <v>0</v>
      </c>
      <c r="BY21" s="16">
        <v>0</v>
      </c>
      <c r="BZ21" s="16">
        <v>0</v>
      </c>
      <c r="CA21" s="16">
        <v>0</v>
      </c>
      <c r="CB21" s="16">
        <v>88.1</v>
      </c>
      <c r="CC21" s="13"/>
      <c r="CD21" s="13" t="e">
        <f>$I$21/#REF!*100</f>
        <v>#REF!</v>
      </c>
      <c r="CE21" s="16">
        <v>0</v>
      </c>
      <c r="CG21" s="16">
        <v>4</v>
      </c>
      <c r="CH21" s="16">
        <v>4</v>
      </c>
      <c r="CI21" s="16">
        <v>4</v>
      </c>
      <c r="CJ21" s="16">
        <v>400</v>
      </c>
      <c r="CK21" s="16">
        <v>182</v>
      </c>
      <c r="CL21" s="16">
        <v>291</v>
      </c>
      <c r="CM21" s="16">
        <v>0.6</v>
      </c>
      <c r="CN21" s="16">
        <v>0.6</v>
      </c>
      <c r="CO21" s="16">
        <v>0.6</v>
      </c>
      <c r="CP21" s="16">
        <v>0</v>
      </c>
      <c r="CQ21" s="16">
        <v>0</v>
      </c>
    </row>
    <row r="22" spans="1:95" x14ac:dyDescent="0.25">
      <c r="B22" s="17" t="s">
        <v>111</v>
      </c>
    </row>
    <row r="23" spans="1:95" s="25" customFormat="1" x14ac:dyDescent="0.25">
      <c r="A23" s="22" t="str">
        <f>"-"</f>
        <v>-</v>
      </c>
      <c r="B23" s="23" t="s">
        <v>112</v>
      </c>
      <c r="C23" s="24">
        <v>20</v>
      </c>
      <c r="D23" s="24">
        <v>1.32</v>
      </c>
      <c r="E23" s="24">
        <v>0</v>
      </c>
      <c r="F23" s="24">
        <v>0.13</v>
      </c>
      <c r="G23" s="24">
        <v>0.13</v>
      </c>
      <c r="H23" s="24">
        <v>9.3800000000000008</v>
      </c>
      <c r="I23" s="24">
        <v>44.780199999999994</v>
      </c>
      <c r="J23" s="24">
        <v>0</v>
      </c>
      <c r="K23" s="24">
        <v>0</v>
      </c>
      <c r="L23" s="24">
        <v>0</v>
      </c>
      <c r="M23" s="24">
        <v>0</v>
      </c>
      <c r="N23" s="24">
        <v>0.22</v>
      </c>
      <c r="O23" s="24">
        <v>9.1199999999999992</v>
      </c>
      <c r="P23" s="24">
        <v>0.04</v>
      </c>
      <c r="Q23" s="24">
        <v>0</v>
      </c>
      <c r="R23" s="24">
        <v>0</v>
      </c>
      <c r="S23" s="24">
        <v>0</v>
      </c>
      <c r="T23" s="24">
        <v>0.36</v>
      </c>
      <c r="U23" s="24">
        <v>0</v>
      </c>
      <c r="V23" s="24">
        <v>0</v>
      </c>
      <c r="W23" s="24">
        <v>0</v>
      </c>
      <c r="X23" s="24">
        <v>0</v>
      </c>
      <c r="Y23" s="24">
        <v>0</v>
      </c>
      <c r="Z23" s="24">
        <v>0</v>
      </c>
      <c r="AA23" s="24">
        <v>0</v>
      </c>
      <c r="AB23" s="24">
        <v>0</v>
      </c>
      <c r="AC23" s="24">
        <v>0</v>
      </c>
      <c r="AD23" s="24">
        <v>0</v>
      </c>
      <c r="AE23" s="24">
        <v>0</v>
      </c>
      <c r="AF23" s="24">
        <v>0</v>
      </c>
      <c r="AG23" s="24">
        <v>0</v>
      </c>
      <c r="AH23" s="24">
        <v>0</v>
      </c>
      <c r="AI23" s="24">
        <v>0</v>
      </c>
      <c r="AJ23" s="25">
        <v>0</v>
      </c>
      <c r="AK23" s="25">
        <v>63.86</v>
      </c>
      <c r="AL23" s="25">
        <v>66.47</v>
      </c>
      <c r="AM23" s="25">
        <v>101.79</v>
      </c>
      <c r="AN23" s="25">
        <v>33.76</v>
      </c>
      <c r="AO23" s="25">
        <v>20.010000000000002</v>
      </c>
      <c r="AP23" s="25">
        <v>40.020000000000003</v>
      </c>
      <c r="AQ23" s="25">
        <v>15.14</v>
      </c>
      <c r="AR23" s="25">
        <v>72.38</v>
      </c>
      <c r="AS23" s="25">
        <v>44.89</v>
      </c>
      <c r="AT23" s="25">
        <v>62.64</v>
      </c>
      <c r="AU23" s="25">
        <v>51.68</v>
      </c>
      <c r="AV23" s="25">
        <v>27.14</v>
      </c>
      <c r="AW23" s="25">
        <v>48.02</v>
      </c>
      <c r="AX23" s="25">
        <v>401.59</v>
      </c>
      <c r="AY23" s="25">
        <v>0</v>
      </c>
      <c r="AZ23" s="25">
        <v>130.85</v>
      </c>
      <c r="BA23" s="25">
        <v>56.9</v>
      </c>
      <c r="BB23" s="25">
        <v>37.76</v>
      </c>
      <c r="BC23" s="25">
        <v>29.93</v>
      </c>
      <c r="BD23" s="25">
        <v>0</v>
      </c>
      <c r="BE23" s="25">
        <v>0</v>
      </c>
      <c r="BF23" s="25">
        <v>0</v>
      </c>
      <c r="BG23" s="25">
        <v>0</v>
      </c>
      <c r="BH23" s="25">
        <v>0</v>
      </c>
      <c r="BI23" s="25">
        <v>0</v>
      </c>
      <c r="BJ23" s="25">
        <v>0</v>
      </c>
      <c r="BK23" s="25">
        <v>0.02</v>
      </c>
      <c r="BL23" s="25">
        <v>0</v>
      </c>
      <c r="BM23" s="25">
        <v>0</v>
      </c>
      <c r="BN23" s="25">
        <v>0</v>
      </c>
      <c r="BO23" s="25">
        <v>0</v>
      </c>
      <c r="BP23" s="25">
        <v>0</v>
      </c>
      <c r="BQ23" s="25">
        <v>0</v>
      </c>
      <c r="BR23" s="25">
        <v>0</v>
      </c>
      <c r="BS23" s="25">
        <v>0.01</v>
      </c>
      <c r="BT23" s="25">
        <v>0</v>
      </c>
      <c r="BU23" s="25">
        <v>0</v>
      </c>
      <c r="BV23" s="25">
        <v>0.06</v>
      </c>
      <c r="BW23" s="25">
        <v>0</v>
      </c>
      <c r="BX23" s="25">
        <v>0</v>
      </c>
      <c r="BY23" s="25">
        <v>0</v>
      </c>
      <c r="BZ23" s="25">
        <v>0</v>
      </c>
      <c r="CA23" s="25">
        <v>0</v>
      </c>
      <c r="CB23" s="25">
        <v>7.82</v>
      </c>
      <c r="CC23" s="26"/>
      <c r="CD23" s="26"/>
      <c r="CE23" s="25">
        <v>0</v>
      </c>
      <c r="CG23" s="25">
        <v>0</v>
      </c>
      <c r="CH23" s="25">
        <v>0</v>
      </c>
      <c r="CI23" s="25">
        <v>0</v>
      </c>
      <c r="CJ23" s="25">
        <v>380</v>
      </c>
      <c r="CK23" s="25">
        <v>146.4</v>
      </c>
      <c r="CL23" s="25">
        <v>263.2</v>
      </c>
      <c r="CM23" s="25">
        <v>3.04</v>
      </c>
      <c r="CN23" s="25">
        <v>3.04</v>
      </c>
      <c r="CO23" s="25">
        <v>3.04</v>
      </c>
      <c r="CP23" s="25">
        <v>0</v>
      </c>
      <c r="CQ23" s="25">
        <v>0</v>
      </c>
    </row>
    <row r="24" spans="1:95" s="25" customFormat="1" x14ac:dyDescent="0.25">
      <c r="A24" s="22" t="str">
        <f>"-"</f>
        <v>-</v>
      </c>
      <c r="B24" s="23" t="s">
        <v>113</v>
      </c>
      <c r="C24" s="24">
        <v>20</v>
      </c>
      <c r="D24" s="24">
        <v>1.32</v>
      </c>
      <c r="E24" s="24">
        <v>0</v>
      </c>
      <c r="F24" s="24">
        <v>0.24</v>
      </c>
      <c r="G24" s="24">
        <v>0.24</v>
      </c>
      <c r="H24" s="24">
        <v>8.34</v>
      </c>
      <c r="I24" s="24">
        <v>38.676000000000002</v>
      </c>
      <c r="J24" s="24">
        <v>0.04</v>
      </c>
      <c r="K24" s="24">
        <v>0</v>
      </c>
      <c r="L24" s="24">
        <v>0</v>
      </c>
      <c r="M24" s="24">
        <v>0</v>
      </c>
      <c r="N24" s="24">
        <v>0.24</v>
      </c>
      <c r="O24" s="24">
        <v>6.44</v>
      </c>
      <c r="P24" s="24">
        <v>1.66</v>
      </c>
      <c r="Q24" s="24">
        <v>0</v>
      </c>
      <c r="R24" s="24">
        <v>0</v>
      </c>
      <c r="S24" s="24">
        <v>0.2</v>
      </c>
      <c r="T24" s="24">
        <v>0.5</v>
      </c>
      <c r="U24" s="24">
        <v>122</v>
      </c>
      <c r="V24" s="24">
        <v>49</v>
      </c>
      <c r="W24" s="24">
        <v>7</v>
      </c>
      <c r="X24" s="24">
        <v>9.4</v>
      </c>
      <c r="Y24" s="24">
        <v>31.6</v>
      </c>
      <c r="Z24" s="24">
        <v>0.78</v>
      </c>
      <c r="AA24" s="24">
        <v>0</v>
      </c>
      <c r="AB24" s="24">
        <v>1</v>
      </c>
      <c r="AC24" s="24">
        <v>0.2</v>
      </c>
      <c r="AD24" s="24">
        <v>0.28000000000000003</v>
      </c>
      <c r="AE24" s="24">
        <v>0.04</v>
      </c>
      <c r="AF24" s="24">
        <v>0.02</v>
      </c>
      <c r="AG24" s="24">
        <v>0.14000000000000001</v>
      </c>
      <c r="AH24" s="24">
        <v>0.4</v>
      </c>
      <c r="AI24" s="24">
        <v>0</v>
      </c>
      <c r="AJ24" s="25">
        <v>0</v>
      </c>
      <c r="AK24" s="25">
        <v>64.400000000000006</v>
      </c>
      <c r="AL24" s="25">
        <v>49.6</v>
      </c>
      <c r="AM24" s="25">
        <v>85.4</v>
      </c>
      <c r="AN24" s="25">
        <v>44.6</v>
      </c>
      <c r="AO24" s="25">
        <v>18.600000000000001</v>
      </c>
      <c r="AP24" s="25">
        <v>39.6</v>
      </c>
      <c r="AQ24" s="25">
        <v>16</v>
      </c>
      <c r="AR24" s="25">
        <v>74.2</v>
      </c>
      <c r="AS24" s="25">
        <v>59.4</v>
      </c>
      <c r="AT24" s="25">
        <v>58.2</v>
      </c>
      <c r="AU24" s="25">
        <v>92.8</v>
      </c>
      <c r="AV24" s="25">
        <v>24.8</v>
      </c>
      <c r="AW24" s="25">
        <v>62</v>
      </c>
      <c r="AX24" s="25">
        <v>311.8</v>
      </c>
      <c r="AY24" s="25">
        <v>0</v>
      </c>
      <c r="AZ24" s="25">
        <v>105.2</v>
      </c>
      <c r="BA24" s="25">
        <v>58.2</v>
      </c>
      <c r="BB24" s="25">
        <v>36</v>
      </c>
      <c r="BC24" s="25">
        <v>26</v>
      </c>
      <c r="BD24" s="25">
        <v>0</v>
      </c>
      <c r="BE24" s="25">
        <v>0</v>
      </c>
      <c r="BF24" s="25">
        <v>0</v>
      </c>
      <c r="BG24" s="25">
        <v>0</v>
      </c>
      <c r="BH24" s="25">
        <v>0</v>
      </c>
      <c r="BI24" s="25">
        <v>0</v>
      </c>
      <c r="BJ24" s="25">
        <v>0</v>
      </c>
      <c r="BK24" s="25">
        <v>0.03</v>
      </c>
      <c r="BL24" s="25">
        <v>0</v>
      </c>
      <c r="BM24" s="25">
        <v>0</v>
      </c>
      <c r="BN24" s="25">
        <v>0</v>
      </c>
      <c r="BO24" s="25">
        <v>0</v>
      </c>
      <c r="BP24" s="25">
        <v>0</v>
      </c>
      <c r="BQ24" s="25">
        <v>0</v>
      </c>
      <c r="BR24" s="25">
        <v>0</v>
      </c>
      <c r="BS24" s="25">
        <v>0.02</v>
      </c>
      <c r="BT24" s="25">
        <v>0</v>
      </c>
      <c r="BU24" s="25">
        <v>0</v>
      </c>
      <c r="BV24" s="25">
        <v>0.1</v>
      </c>
      <c r="BW24" s="25">
        <v>0.02</v>
      </c>
      <c r="BX24" s="25">
        <v>0</v>
      </c>
      <c r="BY24" s="25">
        <v>0</v>
      </c>
      <c r="BZ24" s="25">
        <v>0</v>
      </c>
      <c r="CA24" s="25">
        <v>0</v>
      </c>
      <c r="CB24" s="25">
        <v>9.4</v>
      </c>
      <c r="CC24" s="26"/>
      <c r="CD24" s="26"/>
      <c r="CE24" s="25">
        <v>0.17</v>
      </c>
      <c r="CG24" s="25">
        <v>1</v>
      </c>
      <c r="CH24" s="25">
        <v>1</v>
      </c>
      <c r="CI24" s="25">
        <v>1</v>
      </c>
      <c r="CJ24" s="25">
        <v>190</v>
      </c>
      <c r="CK24" s="25">
        <v>73.2</v>
      </c>
      <c r="CL24" s="25">
        <v>131.6</v>
      </c>
      <c r="CM24" s="25">
        <v>1.9</v>
      </c>
      <c r="CN24" s="25">
        <v>1.58</v>
      </c>
      <c r="CO24" s="25">
        <v>1.74</v>
      </c>
      <c r="CP24" s="25">
        <v>0</v>
      </c>
      <c r="CQ24" s="25">
        <v>0</v>
      </c>
    </row>
    <row r="25" spans="1:95" s="25" customFormat="1" x14ac:dyDescent="0.25">
      <c r="A25" s="22" t="str">
        <f>"3/10"</f>
        <v>3/10</v>
      </c>
      <c r="B25" s="23" t="s">
        <v>114</v>
      </c>
      <c r="C25" s="24">
        <v>180</v>
      </c>
      <c r="D25" s="24">
        <v>0.14000000000000001</v>
      </c>
      <c r="E25" s="24">
        <v>0</v>
      </c>
      <c r="F25" s="24">
        <v>0.14000000000000001</v>
      </c>
      <c r="G25" s="24">
        <v>0.14000000000000001</v>
      </c>
      <c r="H25" s="24">
        <v>21.67</v>
      </c>
      <c r="I25" s="24">
        <v>84.015215999999995</v>
      </c>
      <c r="J25" s="24">
        <v>0.04</v>
      </c>
      <c r="K25" s="24">
        <v>0</v>
      </c>
      <c r="L25" s="24">
        <v>0</v>
      </c>
      <c r="M25" s="24">
        <v>0</v>
      </c>
      <c r="N25" s="24">
        <v>20.78</v>
      </c>
      <c r="O25" s="24">
        <v>0.27</v>
      </c>
      <c r="P25" s="24">
        <v>0.62</v>
      </c>
      <c r="Q25" s="24">
        <v>0</v>
      </c>
      <c r="R25" s="24">
        <v>0</v>
      </c>
      <c r="S25" s="24">
        <v>0.28999999999999998</v>
      </c>
      <c r="T25" s="24">
        <v>0.2</v>
      </c>
      <c r="U25" s="24">
        <v>9.44</v>
      </c>
      <c r="V25" s="24">
        <v>99.61</v>
      </c>
      <c r="W25" s="24">
        <v>6.11</v>
      </c>
      <c r="X25" s="24">
        <v>3.08</v>
      </c>
      <c r="Y25" s="24">
        <v>3.68</v>
      </c>
      <c r="Z25" s="24">
        <v>0.82</v>
      </c>
      <c r="AA25" s="24">
        <v>0</v>
      </c>
      <c r="AB25" s="24">
        <v>9.7200000000000006</v>
      </c>
      <c r="AC25" s="24">
        <v>1.8</v>
      </c>
      <c r="AD25" s="24">
        <v>7.0000000000000007E-2</v>
      </c>
      <c r="AE25" s="24">
        <v>0.01</v>
      </c>
      <c r="AF25" s="24">
        <v>0.01</v>
      </c>
      <c r="AG25" s="24">
        <v>0.09</v>
      </c>
      <c r="AH25" s="24">
        <v>0.14000000000000001</v>
      </c>
      <c r="AI25" s="24">
        <v>1.44</v>
      </c>
      <c r="AJ25" s="25">
        <v>0</v>
      </c>
      <c r="AK25" s="25">
        <v>4.2300000000000004</v>
      </c>
      <c r="AL25" s="25">
        <v>4.59</v>
      </c>
      <c r="AM25" s="25">
        <v>6.7</v>
      </c>
      <c r="AN25" s="25">
        <v>6.35</v>
      </c>
      <c r="AO25" s="25">
        <v>1.06</v>
      </c>
      <c r="AP25" s="25">
        <v>3.88</v>
      </c>
      <c r="AQ25" s="25">
        <v>1.06</v>
      </c>
      <c r="AR25" s="25">
        <v>3.18</v>
      </c>
      <c r="AS25" s="25">
        <v>6</v>
      </c>
      <c r="AT25" s="25">
        <v>3.53</v>
      </c>
      <c r="AU25" s="25">
        <v>27.52</v>
      </c>
      <c r="AV25" s="25">
        <v>2.4700000000000002</v>
      </c>
      <c r="AW25" s="25">
        <v>4.9400000000000004</v>
      </c>
      <c r="AX25" s="25">
        <v>14.82</v>
      </c>
      <c r="AY25" s="25">
        <v>0</v>
      </c>
      <c r="AZ25" s="25">
        <v>4.59</v>
      </c>
      <c r="BA25" s="25">
        <v>5.64</v>
      </c>
      <c r="BB25" s="25">
        <v>2.12</v>
      </c>
      <c r="BC25" s="25">
        <v>1.76</v>
      </c>
      <c r="BD25" s="25">
        <v>0</v>
      </c>
      <c r="BE25" s="25">
        <v>0</v>
      </c>
      <c r="BF25" s="25">
        <v>0</v>
      </c>
      <c r="BG25" s="25">
        <v>0</v>
      </c>
      <c r="BH25" s="25">
        <v>0</v>
      </c>
      <c r="BI25" s="25">
        <v>0</v>
      </c>
      <c r="BJ25" s="25">
        <v>0</v>
      </c>
      <c r="BK25" s="25">
        <v>0</v>
      </c>
      <c r="BL25" s="25">
        <v>0</v>
      </c>
      <c r="BM25" s="25">
        <v>0</v>
      </c>
      <c r="BN25" s="25">
        <v>0</v>
      </c>
      <c r="BO25" s="25">
        <v>0</v>
      </c>
      <c r="BP25" s="25">
        <v>0</v>
      </c>
      <c r="BQ25" s="25">
        <v>0</v>
      </c>
      <c r="BR25" s="25">
        <v>0</v>
      </c>
      <c r="BS25" s="25">
        <v>0</v>
      </c>
      <c r="BT25" s="25">
        <v>0</v>
      </c>
      <c r="BU25" s="25">
        <v>0</v>
      </c>
      <c r="BV25" s="25">
        <v>0</v>
      </c>
      <c r="BW25" s="25">
        <v>0</v>
      </c>
      <c r="BX25" s="25">
        <v>0</v>
      </c>
      <c r="BY25" s="25">
        <v>0</v>
      </c>
      <c r="BZ25" s="25">
        <v>0</v>
      </c>
      <c r="CA25" s="25">
        <v>0</v>
      </c>
      <c r="CB25" s="25">
        <v>220.09</v>
      </c>
      <c r="CC25" s="26"/>
      <c r="CD25" s="26"/>
      <c r="CE25" s="25">
        <v>1.62</v>
      </c>
      <c r="CG25" s="25">
        <v>3.75</v>
      </c>
      <c r="CH25" s="25">
        <v>3.75</v>
      </c>
      <c r="CI25" s="25">
        <v>3.75</v>
      </c>
      <c r="CJ25" s="25">
        <v>360</v>
      </c>
      <c r="CK25" s="25">
        <v>174.15</v>
      </c>
      <c r="CL25" s="25">
        <v>267.08</v>
      </c>
      <c r="CM25" s="25">
        <v>34.340000000000003</v>
      </c>
      <c r="CN25" s="25">
        <v>20.16</v>
      </c>
      <c r="CO25" s="25">
        <v>27.25</v>
      </c>
      <c r="CP25" s="25">
        <v>18</v>
      </c>
      <c r="CQ25" s="25">
        <v>0</v>
      </c>
    </row>
    <row r="26" spans="1:95" s="25" customFormat="1" ht="32.25" customHeight="1" x14ac:dyDescent="0.25">
      <c r="A26" s="22" t="str">
        <f>"3/1"</f>
        <v>3/1</v>
      </c>
      <c r="B26" s="23" t="s">
        <v>115</v>
      </c>
      <c r="C26" s="24">
        <v>50</v>
      </c>
      <c r="D26" s="24">
        <v>0.8</v>
      </c>
      <c r="E26" s="24">
        <v>0</v>
      </c>
      <c r="F26" s="24">
        <v>2.98</v>
      </c>
      <c r="G26" s="24">
        <v>2.98</v>
      </c>
      <c r="H26" s="24">
        <v>4.45</v>
      </c>
      <c r="I26" s="24">
        <v>45.782219000000005</v>
      </c>
      <c r="J26" s="24">
        <v>0.38</v>
      </c>
      <c r="K26" s="24">
        <v>1.95</v>
      </c>
      <c r="L26" s="24">
        <v>0</v>
      </c>
      <c r="M26" s="24">
        <v>0</v>
      </c>
      <c r="N26" s="24">
        <v>3.52</v>
      </c>
      <c r="O26" s="24">
        <v>0.04</v>
      </c>
      <c r="P26" s="24">
        <v>0.89</v>
      </c>
      <c r="Q26" s="24">
        <v>0</v>
      </c>
      <c r="R26" s="24">
        <v>0</v>
      </c>
      <c r="S26" s="24">
        <v>0.13</v>
      </c>
      <c r="T26" s="24">
        <v>0.56000000000000005</v>
      </c>
      <c r="U26" s="24">
        <v>100.65</v>
      </c>
      <c r="V26" s="24">
        <v>133.84</v>
      </c>
      <c r="W26" s="24">
        <v>22.35</v>
      </c>
      <c r="X26" s="24">
        <v>7.19</v>
      </c>
      <c r="Y26" s="24">
        <v>14.07</v>
      </c>
      <c r="Z26" s="24">
        <v>0.28000000000000003</v>
      </c>
      <c r="AA26" s="24">
        <v>0</v>
      </c>
      <c r="AB26" s="24">
        <v>8.92</v>
      </c>
      <c r="AC26" s="24">
        <v>1.37</v>
      </c>
      <c r="AD26" s="24">
        <v>1.37</v>
      </c>
      <c r="AE26" s="24">
        <v>0.01</v>
      </c>
      <c r="AF26" s="24">
        <v>0.02</v>
      </c>
      <c r="AG26" s="24">
        <v>0.31</v>
      </c>
      <c r="AH26" s="24">
        <v>0.41</v>
      </c>
      <c r="AI26" s="24">
        <v>20.07</v>
      </c>
      <c r="AJ26" s="25">
        <v>0</v>
      </c>
      <c r="AK26" s="25">
        <v>25.86</v>
      </c>
      <c r="AL26" s="25">
        <v>22.3</v>
      </c>
      <c r="AM26" s="25">
        <v>28.54</v>
      </c>
      <c r="AN26" s="25">
        <v>27.2</v>
      </c>
      <c r="AO26" s="25">
        <v>9.81</v>
      </c>
      <c r="AP26" s="25">
        <v>20.07</v>
      </c>
      <c r="AQ26" s="25">
        <v>4.46</v>
      </c>
      <c r="AR26" s="25">
        <v>24.97</v>
      </c>
      <c r="AS26" s="25">
        <v>31.66</v>
      </c>
      <c r="AT26" s="25">
        <v>37.9</v>
      </c>
      <c r="AU26" s="25">
        <v>76.69</v>
      </c>
      <c r="AV26" s="25">
        <v>12.49</v>
      </c>
      <c r="AW26" s="25">
        <v>20.96</v>
      </c>
      <c r="AX26" s="25">
        <v>122.62</v>
      </c>
      <c r="AY26" s="25">
        <v>0</v>
      </c>
      <c r="AZ26" s="25">
        <v>26.31</v>
      </c>
      <c r="BA26" s="25">
        <v>26.31</v>
      </c>
      <c r="BB26" s="25">
        <v>22.3</v>
      </c>
      <c r="BC26" s="25">
        <v>8.92</v>
      </c>
      <c r="BD26" s="25">
        <v>0</v>
      </c>
      <c r="BE26" s="25">
        <v>0</v>
      </c>
      <c r="BF26" s="25">
        <v>0</v>
      </c>
      <c r="BG26" s="25">
        <v>0</v>
      </c>
      <c r="BH26" s="25">
        <v>0</v>
      </c>
      <c r="BI26" s="25">
        <v>0</v>
      </c>
      <c r="BJ26" s="25">
        <v>0</v>
      </c>
      <c r="BK26" s="25">
        <v>0.18</v>
      </c>
      <c r="BL26" s="25">
        <v>0</v>
      </c>
      <c r="BM26" s="25">
        <v>0.12</v>
      </c>
      <c r="BN26" s="25">
        <v>0.01</v>
      </c>
      <c r="BO26" s="25">
        <v>0.02</v>
      </c>
      <c r="BP26" s="25">
        <v>0</v>
      </c>
      <c r="BQ26" s="25">
        <v>0</v>
      </c>
      <c r="BR26" s="25">
        <v>0</v>
      </c>
      <c r="BS26" s="25">
        <v>0.7</v>
      </c>
      <c r="BT26" s="25">
        <v>0</v>
      </c>
      <c r="BU26" s="25">
        <v>0</v>
      </c>
      <c r="BV26" s="25">
        <v>1.73</v>
      </c>
      <c r="BW26" s="25">
        <v>0</v>
      </c>
      <c r="BX26" s="25">
        <v>0</v>
      </c>
      <c r="BY26" s="25">
        <v>0</v>
      </c>
      <c r="BZ26" s="25">
        <v>0</v>
      </c>
      <c r="CA26" s="25">
        <v>0</v>
      </c>
      <c r="CB26" s="25">
        <v>41.14</v>
      </c>
      <c r="CC26" s="26"/>
      <c r="CD26" s="26"/>
      <c r="CE26" s="25">
        <v>1.49</v>
      </c>
      <c r="CG26" s="25">
        <v>11.03</v>
      </c>
      <c r="CH26" s="25">
        <v>4.7699999999999996</v>
      </c>
      <c r="CI26" s="25">
        <v>7.9</v>
      </c>
      <c r="CJ26" s="25">
        <v>325.07</v>
      </c>
      <c r="CK26" s="25">
        <v>77.83</v>
      </c>
      <c r="CL26" s="25">
        <v>201.45</v>
      </c>
      <c r="CM26" s="25">
        <v>5.97</v>
      </c>
      <c r="CN26" s="25">
        <v>5.77</v>
      </c>
      <c r="CO26" s="25">
        <v>5.87</v>
      </c>
      <c r="CP26" s="25">
        <v>1.5</v>
      </c>
      <c r="CQ26" s="25">
        <v>0.25</v>
      </c>
    </row>
    <row r="27" spans="1:95" s="25" customFormat="1" ht="33" customHeight="1" x14ac:dyDescent="0.25">
      <c r="A27" s="22" t="str">
        <f>"16/2"</f>
        <v>16/2</v>
      </c>
      <c r="B27" s="23" t="s">
        <v>116</v>
      </c>
      <c r="C27" s="24">
        <v>180</v>
      </c>
      <c r="D27" s="24">
        <v>3.79</v>
      </c>
      <c r="E27" s="24">
        <v>5.74</v>
      </c>
      <c r="F27" s="24">
        <v>2.21</v>
      </c>
      <c r="G27" s="24">
        <v>2.21</v>
      </c>
      <c r="H27" s="24">
        <v>15.83</v>
      </c>
      <c r="I27" s="24">
        <v>94.580351999999976</v>
      </c>
      <c r="J27" s="24">
        <v>0.28999999999999998</v>
      </c>
      <c r="K27" s="24">
        <v>1.17</v>
      </c>
      <c r="L27" s="24">
        <v>0</v>
      </c>
      <c r="M27" s="24">
        <v>0</v>
      </c>
      <c r="N27" s="24">
        <v>2.15</v>
      </c>
      <c r="O27" s="24">
        <v>11.29</v>
      </c>
      <c r="P27" s="24">
        <v>2.38</v>
      </c>
      <c r="Q27" s="24">
        <v>0</v>
      </c>
      <c r="R27" s="24">
        <v>0</v>
      </c>
      <c r="S27" s="24">
        <v>0.11</v>
      </c>
      <c r="T27" s="24">
        <v>1.3</v>
      </c>
      <c r="U27" s="24">
        <v>146.22999999999999</v>
      </c>
      <c r="V27" s="24">
        <v>353.65</v>
      </c>
      <c r="W27" s="24">
        <v>24.89</v>
      </c>
      <c r="X27" s="24">
        <v>26.14</v>
      </c>
      <c r="Y27" s="24">
        <v>71.33</v>
      </c>
      <c r="Z27" s="24">
        <v>1.38</v>
      </c>
      <c r="AA27" s="24">
        <v>0</v>
      </c>
      <c r="AB27" s="24">
        <v>785.38</v>
      </c>
      <c r="AC27" s="24">
        <v>145.37</v>
      </c>
      <c r="AD27" s="24">
        <v>0.97</v>
      </c>
      <c r="AE27" s="24">
        <v>0.14000000000000001</v>
      </c>
      <c r="AF27" s="24">
        <v>0.05</v>
      </c>
      <c r="AG27" s="24">
        <v>0.74</v>
      </c>
      <c r="AH27" s="24">
        <v>1.7</v>
      </c>
      <c r="AI27" s="24">
        <v>3.31</v>
      </c>
      <c r="AJ27" s="25">
        <v>0</v>
      </c>
      <c r="AK27" s="25">
        <v>154.38999999999999</v>
      </c>
      <c r="AL27" s="25">
        <v>170.41</v>
      </c>
      <c r="AM27" s="25">
        <v>253.6</v>
      </c>
      <c r="AN27" s="25">
        <v>242.59</v>
      </c>
      <c r="AO27" s="25">
        <v>33.090000000000003</v>
      </c>
      <c r="AP27" s="25">
        <v>134.91</v>
      </c>
      <c r="AQ27" s="25">
        <v>44.31</v>
      </c>
      <c r="AR27" s="25">
        <v>159.19</v>
      </c>
      <c r="AS27" s="25">
        <v>152.27000000000001</v>
      </c>
      <c r="AT27" s="25">
        <v>287.39999999999998</v>
      </c>
      <c r="AU27" s="25">
        <v>348.5</v>
      </c>
      <c r="AV27" s="25">
        <v>70.86</v>
      </c>
      <c r="AW27" s="25">
        <v>150.58000000000001</v>
      </c>
      <c r="AX27" s="25">
        <v>541.98</v>
      </c>
      <c r="AY27" s="25">
        <v>0</v>
      </c>
      <c r="AZ27" s="25">
        <v>105.84</v>
      </c>
      <c r="BA27" s="25">
        <v>129.97</v>
      </c>
      <c r="BB27" s="25">
        <v>109.23</v>
      </c>
      <c r="BC27" s="25">
        <v>40.71</v>
      </c>
      <c r="BD27" s="25">
        <v>0</v>
      </c>
      <c r="BE27" s="25">
        <v>0</v>
      </c>
      <c r="BF27" s="25">
        <v>0</v>
      </c>
      <c r="BG27" s="25">
        <v>0</v>
      </c>
      <c r="BH27" s="25">
        <v>0</v>
      </c>
      <c r="BI27" s="25">
        <v>0</v>
      </c>
      <c r="BJ27" s="25">
        <v>0</v>
      </c>
      <c r="BK27" s="25">
        <v>0.16</v>
      </c>
      <c r="BL27" s="25">
        <v>0</v>
      </c>
      <c r="BM27" s="25">
        <v>0.08</v>
      </c>
      <c r="BN27" s="25">
        <v>0.01</v>
      </c>
      <c r="BO27" s="25">
        <v>0.01</v>
      </c>
      <c r="BP27" s="25">
        <v>0</v>
      </c>
      <c r="BQ27" s="25">
        <v>0</v>
      </c>
      <c r="BR27" s="25">
        <v>0</v>
      </c>
      <c r="BS27" s="25">
        <v>0.53</v>
      </c>
      <c r="BT27" s="25">
        <v>0</v>
      </c>
      <c r="BU27" s="25">
        <v>0</v>
      </c>
      <c r="BV27" s="25">
        <v>1.2</v>
      </c>
      <c r="BW27" s="25">
        <v>0.02</v>
      </c>
      <c r="BX27" s="25">
        <v>0</v>
      </c>
      <c r="BY27" s="25">
        <v>0</v>
      </c>
      <c r="BZ27" s="25">
        <v>0</v>
      </c>
      <c r="CA27" s="25">
        <v>0</v>
      </c>
      <c r="CB27" s="25">
        <v>165.24</v>
      </c>
      <c r="CC27" s="26"/>
      <c r="CD27" s="26"/>
      <c r="CE27" s="25">
        <v>130.9</v>
      </c>
      <c r="CG27" s="25">
        <v>19.96</v>
      </c>
      <c r="CH27" s="25">
        <v>12.76</v>
      </c>
      <c r="CI27" s="25">
        <v>16.36</v>
      </c>
      <c r="CJ27" s="25">
        <v>1017.84</v>
      </c>
      <c r="CK27" s="25">
        <v>519.16999999999996</v>
      </c>
      <c r="CL27" s="25">
        <v>768.5</v>
      </c>
      <c r="CM27" s="25">
        <v>36.159999999999997</v>
      </c>
      <c r="CN27" s="25">
        <v>19.04</v>
      </c>
      <c r="CO27" s="25">
        <v>27.6</v>
      </c>
      <c r="CP27" s="25">
        <v>0</v>
      </c>
      <c r="CQ27" s="25">
        <v>0.36</v>
      </c>
    </row>
    <row r="28" spans="1:95" s="15" customFormat="1" ht="18" customHeight="1" x14ac:dyDescent="0.25">
      <c r="A28" s="18" t="str">
        <f>"4/9"</f>
        <v>4/9</v>
      </c>
      <c r="B28" s="19" t="s">
        <v>117</v>
      </c>
      <c r="C28" s="20">
        <v>180</v>
      </c>
      <c r="D28" s="20">
        <v>16.18</v>
      </c>
      <c r="E28" s="20">
        <v>13.33</v>
      </c>
      <c r="F28" s="20">
        <v>17.63</v>
      </c>
      <c r="G28" s="20">
        <v>6.4</v>
      </c>
      <c r="H28" s="20">
        <v>33.82</v>
      </c>
      <c r="I28" s="20">
        <v>358.02646199999992</v>
      </c>
      <c r="J28" s="20">
        <v>4.72</v>
      </c>
      <c r="K28" s="20">
        <v>5.27</v>
      </c>
      <c r="L28" s="20">
        <v>0</v>
      </c>
      <c r="M28" s="20">
        <v>0</v>
      </c>
      <c r="N28" s="20">
        <v>1.61</v>
      </c>
      <c r="O28" s="20">
        <v>30.47</v>
      </c>
      <c r="P28" s="20">
        <v>1.73</v>
      </c>
      <c r="Q28" s="20">
        <v>0</v>
      </c>
      <c r="R28" s="20">
        <v>0</v>
      </c>
      <c r="S28" s="20">
        <v>0.05</v>
      </c>
      <c r="T28" s="20">
        <v>1.48</v>
      </c>
      <c r="U28" s="20">
        <v>122.23</v>
      </c>
      <c r="V28" s="20">
        <v>128.47999999999999</v>
      </c>
      <c r="W28" s="20">
        <v>18.29</v>
      </c>
      <c r="X28" s="20">
        <v>30.38</v>
      </c>
      <c r="Y28" s="20">
        <v>145.22</v>
      </c>
      <c r="Z28" s="20">
        <v>1.49</v>
      </c>
      <c r="AA28" s="20">
        <v>28.48</v>
      </c>
      <c r="AB28" s="20">
        <v>1196.1400000000001</v>
      </c>
      <c r="AC28" s="20">
        <v>256.58</v>
      </c>
      <c r="AD28" s="20">
        <v>4.1900000000000004</v>
      </c>
      <c r="AE28" s="20">
        <v>0.06</v>
      </c>
      <c r="AF28" s="20">
        <v>0.09</v>
      </c>
      <c r="AG28" s="20">
        <v>5.64</v>
      </c>
      <c r="AH28" s="20">
        <v>11.7</v>
      </c>
      <c r="AI28" s="20">
        <v>0.83</v>
      </c>
      <c r="AJ28" s="15">
        <v>0</v>
      </c>
      <c r="AK28" s="15">
        <v>803.86</v>
      </c>
      <c r="AL28" s="15">
        <v>634.59</v>
      </c>
      <c r="AM28" s="15">
        <v>1270.8699999999999</v>
      </c>
      <c r="AN28" s="15">
        <v>1258.78</v>
      </c>
      <c r="AO28" s="15">
        <v>405.82</v>
      </c>
      <c r="AP28" s="15">
        <v>719.12</v>
      </c>
      <c r="AQ28" s="15">
        <v>252.84</v>
      </c>
      <c r="AR28" s="15">
        <v>686.61</v>
      </c>
      <c r="AS28" s="15">
        <v>995.86</v>
      </c>
      <c r="AT28" s="15">
        <v>1092.3399999999999</v>
      </c>
      <c r="AU28" s="15">
        <v>1409.27</v>
      </c>
      <c r="AV28" s="15">
        <v>421.02</v>
      </c>
      <c r="AW28" s="15">
        <v>1128.95</v>
      </c>
      <c r="AX28" s="15">
        <v>2361.87</v>
      </c>
      <c r="AY28" s="15">
        <v>110.57</v>
      </c>
      <c r="AZ28" s="15">
        <v>768.88</v>
      </c>
      <c r="BA28" s="15">
        <v>755.96</v>
      </c>
      <c r="BB28" s="15">
        <v>579.97</v>
      </c>
      <c r="BC28" s="15">
        <v>216.58</v>
      </c>
      <c r="BD28" s="15">
        <v>0</v>
      </c>
      <c r="BE28" s="15">
        <v>0</v>
      </c>
      <c r="BF28" s="15">
        <v>0</v>
      </c>
      <c r="BG28" s="15">
        <v>0</v>
      </c>
      <c r="BH28" s="15">
        <v>0</v>
      </c>
      <c r="BI28" s="15">
        <v>0</v>
      </c>
      <c r="BJ28" s="15">
        <v>0</v>
      </c>
      <c r="BK28" s="15">
        <v>0.43</v>
      </c>
      <c r="BL28" s="15">
        <v>0</v>
      </c>
      <c r="BM28" s="15">
        <v>0.26</v>
      </c>
      <c r="BN28" s="15">
        <v>0.02</v>
      </c>
      <c r="BO28" s="15">
        <v>0.04</v>
      </c>
      <c r="BP28" s="15">
        <v>0</v>
      </c>
      <c r="BQ28" s="15">
        <v>0</v>
      </c>
      <c r="BR28" s="15">
        <v>0</v>
      </c>
      <c r="BS28" s="15">
        <v>1.54</v>
      </c>
      <c r="BT28" s="15">
        <v>0</v>
      </c>
      <c r="BU28" s="15">
        <v>0</v>
      </c>
      <c r="BV28" s="15">
        <v>3.65</v>
      </c>
      <c r="BW28" s="15">
        <v>0</v>
      </c>
      <c r="BX28" s="15">
        <v>0</v>
      </c>
      <c r="BY28" s="15">
        <v>0</v>
      </c>
      <c r="BZ28" s="15">
        <v>0</v>
      </c>
      <c r="CA28" s="15">
        <v>0</v>
      </c>
      <c r="CB28" s="15">
        <v>158.86000000000001</v>
      </c>
      <c r="CC28" s="21"/>
      <c r="CD28" s="21"/>
      <c r="CE28" s="15">
        <v>227.83</v>
      </c>
      <c r="CG28" s="15">
        <v>21.96</v>
      </c>
      <c r="CH28" s="15">
        <v>11.1</v>
      </c>
      <c r="CI28" s="15">
        <v>16.53</v>
      </c>
      <c r="CJ28" s="15">
        <v>4297.8</v>
      </c>
      <c r="CK28" s="15">
        <v>2473.0300000000002</v>
      </c>
      <c r="CL28" s="15">
        <v>3385.41</v>
      </c>
      <c r="CM28" s="15">
        <v>22.31</v>
      </c>
      <c r="CN28" s="15">
        <v>14.18</v>
      </c>
      <c r="CO28" s="15">
        <v>18.239999999999998</v>
      </c>
      <c r="CP28" s="15">
        <v>0</v>
      </c>
      <c r="CQ28" s="15">
        <v>0.36</v>
      </c>
    </row>
    <row r="29" spans="1:95" s="16" customFormat="1" x14ac:dyDescent="0.25">
      <c r="A29" s="27"/>
      <c r="B29" s="28" t="s">
        <v>118</v>
      </c>
      <c r="C29" s="29">
        <f>SUM(C23:C28)</f>
        <v>630</v>
      </c>
      <c r="D29" s="29">
        <v>23.55</v>
      </c>
      <c r="E29" s="29">
        <v>19.07</v>
      </c>
      <c r="F29" s="29">
        <v>23.33</v>
      </c>
      <c r="G29" s="29">
        <v>12.1</v>
      </c>
      <c r="H29" s="29">
        <v>93.49</v>
      </c>
      <c r="I29" s="29">
        <v>665.86</v>
      </c>
      <c r="J29" s="29">
        <v>5.46</v>
      </c>
      <c r="K29" s="29">
        <v>8.39</v>
      </c>
      <c r="L29" s="29">
        <v>0</v>
      </c>
      <c r="M29" s="29">
        <v>0</v>
      </c>
      <c r="N29" s="29">
        <v>28.52</v>
      </c>
      <c r="O29" s="29">
        <v>57.64</v>
      </c>
      <c r="P29" s="29">
        <v>7.32</v>
      </c>
      <c r="Q29" s="29">
        <v>0</v>
      </c>
      <c r="R29" s="29">
        <v>0</v>
      </c>
      <c r="S29" s="29">
        <v>0.78</v>
      </c>
      <c r="T29" s="29">
        <v>4.4000000000000004</v>
      </c>
      <c r="U29" s="29">
        <v>500.56</v>
      </c>
      <c r="V29" s="29">
        <v>764.59</v>
      </c>
      <c r="W29" s="29">
        <v>78.64</v>
      </c>
      <c r="X29" s="29">
        <v>76.180000000000007</v>
      </c>
      <c r="Y29" s="29">
        <v>265.89999999999998</v>
      </c>
      <c r="Z29" s="29">
        <v>4.75</v>
      </c>
      <c r="AA29" s="29">
        <v>28.48</v>
      </c>
      <c r="AB29" s="29">
        <v>2001.15</v>
      </c>
      <c r="AC29" s="29">
        <v>405.31</v>
      </c>
      <c r="AD29" s="29">
        <v>6.88</v>
      </c>
      <c r="AE29" s="29">
        <v>0.26</v>
      </c>
      <c r="AF29" s="29">
        <v>0.18</v>
      </c>
      <c r="AG29" s="29">
        <v>6.92</v>
      </c>
      <c r="AH29" s="29">
        <v>14.35</v>
      </c>
      <c r="AI29" s="29">
        <v>25.65</v>
      </c>
      <c r="AJ29" s="16">
        <v>0</v>
      </c>
      <c r="AK29" s="16">
        <v>1116.5999999999999</v>
      </c>
      <c r="AL29" s="16">
        <v>947.95</v>
      </c>
      <c r="AM29" s="16">
        <v>1746.89</v>
      </c>
      <c r="AN29" s="16">
        <v>1613.28</v>
      </c>
      <c r="AO29" s="16">
        <v>488.39</v>
      </c>
      <c r="AP29" s="16">
        <v>957.6</v>
      </c>
      <c r="AQ29" s="16">
        <v>333.81</v>
      </c>
      <c r="AR29" s="16">
        <v>1020.53</v>
      </c>
      <c r="AS29" s="16">
        <v>1290.08</v>
      </c>
      <c r="AT29" s="16">
        <v>1542.01</v>
      </c>
      <c r="AU29" s="16">
        <v>2006.46</v>
      </c>
      <c r="AV29" s="16">
        <v>558.78</v>
      </c>
      <c r="AW29" s="16">
        <v>1415.45</v>
      </c>
      <c r="AX29" s="16">
        <v>3754.69</v>
      </c>
      <c r="AY29" s="16">
        <v>110.57</v>
      </c>
      <c r="AZ29" s="16">
        <v>1141.6600000000001</v>
      </c>
      <c r="BA29" s="16">
        <v>1032.99</v>
      </c>
      <c r="BB29" s="16">
        <v>787.36</v>
      </c>
      <c r="BC29" s="16">
        <v>323.91000000000003</v>
      </c>
      <c r="BD29" s="16">
        <v>0</v>
      </c>
      <c r="BE29" s="16">
        <v>0</v>
      </c>
      <c r="BF29" s="16">
        <v>0</v>
      </c>
      <c r="BG29" s="16">
        <v>0</v>
      </c>
      <c r="BH29" s="16">
        <v>0</v>
      </c>
      <c r="BI29" s="16">
        <v>0</v>
      </c>
      <c r="BJ29" s="16">
        <v>0</v>
      </c>
      <c r="BK29" s="16">
        <v>0.83</v>
      </c>
      <c r="BL29" s="16">
        <v>0</v>
      </c>
      <c r="BM29" s="16">
        <v>0.47</v>
      </c>
      <c r="BN29" s="16">
        <v>0.04</v>
      </c>
      <c r="BO29" s="16">
        <v>0.08</v>
      </c>
      <c r="BP29" s="16">
        <v>0</v>
      </c>
      <c r="BQ29" s="16">
        <v>0</v>
      </c>
      <c r="BR29" s="16">
        <v>0.01</v>
      </c>
      <c r="BS29" s="16">
        <v>2.8</v>
      </c>
      <c r="BT29" s="16">
        <v>0</v>
      </c>
      <c r="BU29" s="16">
        <v>0</v>
      </c>
      <c r="BV29" s="16">
        <v>6.74</v>
      </c>
      <c r="BW29" s="16">
        <v>0.04</v>
      </c>
      <c r="BX29" s="16">
        <v>0</v>
      </c>
      <c r="BY29" s="16">
        <v>0</v>
      </c>
      <c r="BZ29" s="16">
        <v>0</v>
      </c>
      <c r="CA29" s="16">
        <v>0</v>
      </c>
      <c r="CB29" s="16">
        <v>602.54999999999995</v>
      </c>
      <c r="CC29" s="13"/>
      <c r="CD29" s="13" t="e">
        <f>$I$29/#REF!*100</f>
        <v>#REF!</v>
      </c>
      <c r="CE29" s="16">
        <v>362</v>
      </c>
      <c r="CG29" s="16">
        <v>57.7</v>
      </c>
      <c r="CH29" s="16">
        <v>33.380000000000003</v>
      </c>
      <c r="CI29" s="16">
        <v>45.54</v>
      </c>
      <c r="CJ29" s="16">
        <v>6570.7</v>
      </c>
      <c r="CK29" s="16">
        <v>3463.78</v>
      </c>
      <c r="CL29" s="16">
        <v>5017.24</v>
      </c>
      <c r="CM29" s="16">
        <v>103.71</v>
      </c>
      <c r="CN29" s="16">
        <v>63.76</v>
      </c>
      <c r="CO29" s="16">
        <v>83.74</v>
      </c>
      <c r="CP29" s="16">
        <v>19.5</v>
      </c>
      <c r="CQ29" s="16">
        <v>0.97</v>
      </c>
    </row>
    <row r="30" spans="1:95" x14ac:dyDescent="0.25">
      <c r="B30" s="17" t="s">
        <v>119</v>
      </c>
    </row>
    <row r="31" spans="1:95" s="25" customFormat="1" x14ac:dyDescent="0.25">
      <c r="A31" s="22" t="str">
        <f>"-"</f>
        <v>-</v>
      </c>
      <c r="B31" s="23" t="s">
        <v>112</v>
      </c>
      <c r="C31" s="24">
        <v>20</v>
      </c>
      <c r="D31" s="24">
        <v>1.32</v>
      </c>
      <c r="E31" s="24">
        <v>0</v>
      </c>
      <c r="F31" s="24">
        <v>0.13</v>
      </c>
      <c r="G31" s="24">
        <v>0.13</v>
      </c>
      <c r="H31" s="24">
        <v>9.3800000000000008</v>
      </c>
      <c r="I31" s="24">
        <v>44.780199999999994</v>
      </c>
      <c r="J31" s="24">
        <v>0</v>
      </c>
      <c r="K31" s="24">
        <v>0</v>
      </c>
      <c r="L31" s="24">
        <v>0</v>
      </c>
      <c r="M31" s="24">
        <v>0</v>
      </c>
      <c r="N31" s="24">
        <v>0.22</v>
      </c>
      <c r="O31" s="24">
        <v>9.1199999999999992</v>
      </c>
      <c r="P31" s="24">
        <v>0.04</v>
      </c>
      <c r="Q31" s="24">
        <v>0</v>
      </c>
      <c r="R31" s="24">
        <v>0</v>
      </c>
      <c r="S31" s="24">
        <v>0</v>
      </c>
      <c r="T31" s="24">
        <v>0.36</v>
      </c>
      <c r="U31" s="24">
        <v>0</v>
      </c>
      <c r="V31" s="24">
        <v>0</v>
      </c>
      <c r="W31" s="24">
        <v>0</v>
      </c>
      <c r="X31" s="24">
        <v>0</v>
      </c>
      <c r="Y31" s="24">
        <v>0</v>
      </c>
      <c r="Z31" s="24">
        <v>0</v>
      </c>
      <c r="AA31" s="24">
        <v>0</v>
      </c>
      <c r="AB31" s="24">
        <v>0</v>
      </c>
      <c r="AC31" s="24">
        <v>0</v>
      </c>
      <c r="AD31" s="24">
        <v>0</v>
      </c>
      <c r="AE31" s="24">
        <v>0</v>
      </c>
      <c r="AF31" s="24">
        <v>0</v>
      </c>
      <c r="AG31" s="24">
        <v>0</v>
      </c>
      <c r="AH31" s="24">
        <v>0</v>
      </c>
      <c r="AI31" s="24">
        <v>0</v>
      </c>
      <c r="AJ31" s="25">
        <v>0</v>
      </c>
      <c r="AK31" s="25">
        <v>63.86</v>
      </c>
      <c r="AL31" s="25">
        <v>66.47</v>
      </c>
      <c r="AM31" s="25">
        <v>101.79</v>
      </c>
      <c r="AN31" s="25">
        <v>33.76</v>
      </c>
      <c r="AO31" s="25">
        <v>20.010000000000002</v>
      </c>
      <c r="AP31" s="25">
        <v>40.020000000000003</v>
      </c>
      <c r="AQ31" s="25">
        <v>15.14</v>
      </c>
      <c r="AR31" s="25">
        <v>72.38</v>
      </c>
      <c r="AS31" s="25">
        <v>44.89</v>
      </c>
      <c r="AT31" s="25">
        <v>62.64</v>
      </c>
      <c r="AU31" s="25">
        <v>51.68</v>
      </c>
      <c r="AV31" s="25">
        <v>27.14</v>
      </c>
      <c r="AW31" s="25">
        <v>48.02</v>
      </c>
      <c r="AX31" s="25">
        <v>401.59</v>
      </c>
      <c r="AY31" s="25">
        <v>0</v>
      </c>
      <c r="AZ31" s="25">
        <v>130.85</v>
      </c>
      <c r="BA31" s="25">
        <v>56.9</v>
      </c>
      <c r="BB31" s="25">
        <v>37.76</v>
      </c>
      <c r="BC31" s="25">
        <v>29.93</v>
      </c>
      <c r="BD31" s="25">
        <v>0</v>
      </c>
      <c r="BE31" s="25">
        <v>0</v>
      </c>
      <c r="BF31" s="25">
        <v>0</v>
      </c>
      <c r="BG31" s="25">
        <v>0</v>
      </c>
      <c r="BH31" s="25">
        <v>0</v>
      </c>
      <c r="BI31" s="25">
        <v>0</v>
      </c>
      <c r="BJ31" s="25">
        <v>0</v>
      </c>
      <c r="BK31" s="25">
        <v>0.02</v>
      </c>
      <c r="BL31" s="25">
        <v>0</v>
      </c>
      <c r="BM31" s="25">
        <v>0</v>
      </c>
      <c r="BN31" s="25">
        <v>0</v>
      </c>
      <c r="BO31" s="25">
        <v>0</v>
      </c>
      <c r="BP31" s="25">
        <v>0</v>
      </c>
      <c r="BQ31" s="25">
        <v>0</v>
      </c>
      <c r="BR31" s="25">
        <v>0</v>
      </c>
      <c r="BS31" s="25">
        <v>0.01</v>
      </c>
      <c r="BT31" s="25">
        <v>0</v>
      </c>
      <c r="BU31" s="25">
        <v>0</v>
      </c>
      <c r="BV31" s="25">
        <v>0.06</v>
      </c>
      <c r="BW31" s="25">
        <v>0</v>
      </c>
      <c r="BX31" s="25">
        <v>0</v>
      </c>
      <c r="BY31" s="25">
        <v>0</v>
      </c>
      <c r="BZ31" s="25">
        <v>0</v>
      </c>
      <c r="CA31" s="25">
        <v>0</v>
      </c>
      <c r="CB31" s="25">
        <v>7.82</v>
      </c>
      <c r="CC31" s="26"/>
      <c r="CD31" s="26"/>
      <c r="CE31" s="25">
        <v>0</v>
      </c>
      <c r="CG31" s="25">
        <v>0</v>
      </c>
      <c r="CH31" s="25">
        <v>0</v>
      </c>
      <c r="CI31" s="25">
        <v>0</v>
      </c>
      <c r="CJ31" s="25">
        <v>665</v>
      </c>
      <c r="CK31" s="25">
        <v>256.2</v>
      </c>
      <c r="CL31" s="25">
        <v>460.6</v>
      </c>
      <c r="CM31" s="25">
        <v>5.32</v>
      </c>
      <c r="CN31" s="25">
        <v>5.32</v>
      </c>
      <c r="CO31" s="25">
        <v>5.32</v>
      </c>
      <c r="CP31" s="25">
        <v>0</v>
      </c>
      <c r="CQ31" s="25">
        <v>0</v>
      </c>
    </row>
    <row r="32" spans="1:95" s="25" customFormat="1" x14ac:dyDescent="0.25">
      <c r="A32" s="22" t="str">
        <f>"-"</f>
        <v>-</v>
      </c>
      <c r="B32" s="23" t="s">
        <v>113</v>
      </c>
      <c r="C32" s="24">
        <v>20</v>
      </c>
      <c r="D32" s="24">
        <v>1.32</v>
      </c>
      <c r="E32" s="24">
        <v>0</v>
      </c>
      <c r="F32" s="24">
        <v>0.24</v>
      </c>
      <c r="G32" s="24">
        <v>0.24</v>
      </c>
      <c r="H32" s="24">
        <v>8.34</v>
      </c>
      <c r="I32" s="24">
        <v>38.676000000000002</v>
      </c>
      <c r="J32" s="24">
        <v>0.04</v>
      </c>
      <c r="K32" s="24">
        <v>0</v>
      </c>
      <c r="L32" s="24">
        <v>0</v>
      </c>
      <c r="M32" s="24">
        <v>0</v>
      </c>
      <c r="N32" s="24">
        <v>0.24</v>
      </c>
      <c r="O32" s="24">
        <v>6.44</v>
      </c>
      <c r="P32" s="24">
        <v>1.66</v>
      </c>
      <c r="Q32" s="24">
        <v>0</v>
      </c>
      <c r="R32" s="24">
        <v>0</v>
      </c>
      <c r="S32" s="24">
        <v>0.2</v>
      </c>
      <c r="T32" s="24">
        <v>0.5</v>
      </c>
      <c r="U32" s="24">
        <v>122</v>
      </c>
      <c r="V32" s="24">
        <v>49</v>
      </c>
      <c r="W32" s="24">
        <v>7</v>
      </c>
      <c r="X32" s="24">
        <v>9.4</v>
      </c>
      <c r="Y32" s="24">
        <v>31.6</v>
      </c>
      <c r="Z32" s="24">
        <v>0.78</v>
      </c>
      <c r="AA32" s="24">
        <v>0</v>
      </c>
      <c r="AB32" s="24">
        <v>1</v>
      </c>
      <c r="AC32" s="24">
        <v>0.2</v>
      </c>
      <c r="AD32" s="24">
        <v>0.28000000000000003</v>
      </c>
      <c r="AE32" s="24">
        <v>0.04</v>
      </c>
      <c r="AF32" s="24">
        <v>0.02</v>
      </c>
      <c r="AG32" s="24">
        <v>0.14000000000000001</v>
      </c>
      <c r="AH32" s="24">
        <v>0.4</v>
      </c>
      <c r="AI32" s="24">
        <v>0</v>
      </c>
      <c r="AJ32" s="25">
        <v>0</v>
      </c>
      <c r="AK32" s="25">
        <v>64.400000000000006</v>
      </c>
      <c r="AL32" s="25">
        <v>49.6</v>
      </c>
      <c r="AM32" s="25">
        <v>85.4</v>
      </c>
      <c r="AN32" s="25">
        <v>44.6</v>
      </c>
      <c r="AO32" s="25">
        <v>18.600000000000001</v>
      </c>
      <c r="AP32" s="25">
        <v>39.6</v>
      </c>
      <c r="AQ32" s="25">
        <v>16</v>
      </c>
      <c r="AR32" s="25">
        <v>74.2</v>
      </c>
      <c r="AS32" s="25">
        <v>59.4</v>
      </c>
      <c r="AT32" s="25">
        <v>58.2</v>
      </c>
      <c r="AU32" s="25">
        <v>92.8</v>
      </c>
      <c r="AV32" s="25">
        <v>24.8</v>
      </c>
      <c r="AW32" s="25">
        <v>62</v>
      </c>
      <c r="AX32" s="25">
        <v>311.8</v>
      </c>
      <c r="AY32" s="25">
        <v>0</v>
      </c>
      <c r="AZ32" s="25">
        <v>105.2</v>
      </c>
      <c r="BA32" s="25">
        <v>58.2</v>
      </c>
      <c r="BB32" s="25">
        <v>36</v>
      </c>
      <c r="BC32" s="25">
        <v>26</v>
      </c>
      <c r="BD32" s="25">
        <v>0</v>
      </c>
      <c r="BE32" s="25">
        <v>0</v>
      </c>
      <c r="BF32" s="25">
        <v>0</v>
      </c>
      <c r="BG32" s="25">
        <v>0</v>
      </c>
      <c r="BH32" s="25">
        <v>0</v>
      </c>
      <c r="BI32" s="25">
        <v>0</v>
      </c>
      <c r="BJ32" s="25">
        <v>0</v>
      </c>
      <c r="BK32" s="25">
        <v>0.03</v>
      </c>
      <c r="BL32" s="25">
        <v>0</v>
      </c>
      <c r="BM32" s="25">
        <v>0</v>
      </c>
      <c r="BN32" s="25">
        <v>0</v>
      </c>
      <c r="BO32" s="25">
        <v>0</v>
      </c>
      <c r="BP32" s="25">
        <v>0</v>
      </c>
      <c r="BQ32" s="25">
        <v>0</v>
      </c>
      <c r="BR32" s="25">
        <v>0</v>
      </c>
      <c r="BS32" s="25">
        <v>0.02</v>
      </c>
      <c r="BT32" s="25">
        <v>0</v>
      </c>
      <c r="BU32" s="25">
        <v>0</v>
      </c>
      <c r="BV32" s="25">
        <v>0.1</v>
      </c>
      <c r="BW32" s="25">
        <v>0.02</v>
      </c>
      <c r="BX32" s="25">
        <v>0</v>
      </c>
      <c r="BY32" s="25">
        <v>0</v>
      </c>
      <c r="BZ32" s="25">
        <v>0</v>
      </c>
      <c r="CA32" s="25">
        <v>0</v>
      </c>
      <c r="CB32" s="25">
        <v>9.4</v>
      </c>
      <c r="CC32" s="26"/>
      <c r="CD32" s="26"/>
      <c r="CE32" s="25">
        <v>0.17</v>
      </c>
      <c r="CG32" s="25">
        <v>1.5</v>
      </c>
      <c r="CH32" s="25">
        <v>1.5</v>
      </c>
      <c r="CI32" s="25">
        <v>1.5</v>
      </c>
      <c r="CJ32" s="25">
        <v>285</v>
      </c>
      <c r="CK32" s="25">
        <v>109.8</v>
      </c>
      <c r="CL32" s="25">
        <v>197.4</v>
      </c>
      <c r="CM32" s="25">
        <v>2.85</v>
      </c>
      <c r="CN32" s="25">
        <v>2.37</v>
      </c>
      <c r="CO32" s="25">
        <v>2.61</v>
      </c>
      <c r="CP32" s="25">
        <v>0</v>
      </c>
      <c r="CQ32" s="25">
        <v>0</v>
      </c>
    </row>
    <row r="33" spans="1:95" s="25" customFormat="1" x14ac:dyDescent="0.25">
      <c r="A33" s="22" t="str">
        <f>"27/10"</f>
        <v>27/10</v>
      </c>
      <c r="B33" s="23" t="s">
        <v>120</v>
      </c>
      <c r="C33" s="24">
        <v>180</v>
      </c>
      <c r="D33" s="24">
        <v>0.18</v>
      </c>
      <c r="E33" s="24">
        <v>0</v>
      </c>
      <c r="F33" s="24">
        <v>0.04</v>
      </c>
      <c r="G33" s="24">
        <v>0.04</v>
      </c>
      <c r="H33" s="24">
        <v>8.93</v>
      </c>
      <c r="I33" s="24">
        <v>34.881569999999996</v>
      </c>
      <c r="J33" s="24">
        <v>0</v>
      </c>
      <c r="K33" s="24">
        <v>0</v>
      </c>
      <c r="L33" s="24">
        <v>0</v>
      </c>
      <c r="M33" s="24">
        <v>0</v>
      </c>
      <c r="N33" s="24">
        <v>8.84</v>
      </c>
      <c r="O33" s="24">
        <v>0</v>
      </c>
      <c r="P33" s="24">
        <v>0.09</v>
      </c>
      <c r="Q33" s="24">
        <v>0</v>
      </c>
      <c r="R33" s="24">
        <v>0</v>
      </c>
      <c r="S33" s="24">
        <v>0</v>
      </c>
      <c r="T33" s="24">
        <v>0.06</v>
      </c>
      <c r="U33" s="24">
        <v>0.09</v>
      </c>
      <c r="V33" s="24">
        <v>0.27</v>
      </c>
      <c r="W33" s="24">
        <v>0.26</v>
      </c>
      <c r="X33" s="24">
        <v>0</v>
      </c>
      <c r="Y33" s="24">
        <v>0</v>
      </c>
      <c r="Z33" s="24">
        <v>0.03</v>
      </c>
      <c r="AA33" s="24">
        <v>0</v>
      </c>
      <c r="AB33" s="24">
        <v>0</v>
      </c>
      <c r="AC33" s="24">
        <v>0</v>
      </c>
      <c r="AD33" s="24">
        <v>0</v>
      </c>
      <c r="AE33" s="24">
        <v>0</v>
      </c>
      <c r="AF33" s="24">
        <v>0</v>
      </c>
      <c r="AG33" s="24">
        <v>0</v>
      </c>
      <c r="AH33" s="24">
        <v>0</v>
      </c>
      <c r="AI33" s="24">
        <v>0</v>
      </c>
      <c r="AJ33" s="25">
        <v>0</v>
      </c>
      <c r="AK33" s="25">
        <v>0</v>
      </c>
      <c r="AL33" s="25">
        <v>0</v>
      </c>
      <c r="AM33" s="25">
        <v>0</v>
      </c>
      <c r="AN33" s="25">
        <v>0</v>
      </c>
      <c r="AO33" s="25">
        <v>0</v>
      </c>
      <c r="AP33" s="25">
        <v>0</v>
      </c>
      <c r="AQ33" s="25">
        <v>0</v>
      </c>
      <c r="AR33" s="25">
        <v>0</v>
      </c>
      <c r="AS33" s="25">
        <v>0</v>
      </c>
      <c r="AT33" s="25">
        <v>0</v>
      </c>
      <c r="AU33" s="25">
        <v>0</v>
      </c>
      <c r="AV33" s="25">
        <v>0</v>
      </c>
      <c r="AW33" s="25">
        <v>0</v>
      </c>
      <c r="AX33" s="25">
        <v>0</v>
      </c>
      <c r="AY33" s="25">
        <v>0</v>
      </c>
      <c r="AZ33" s="25">
        <v>0</v>
      </c>
      <c r="BA33" s="25">
        <v>0</v>
      </c>
      <c r="BB33" s="25">
        <v>0</v>
      </c>
      <c r="BC33" s="25">
        <v>0</v>
      </c>
      <c r="BD33" s="25">
        <v>0</v>
      </c>
      <c r="BE33" s="25">
        <v>0</v>
      </c>
      <c r="BF33" s="25">
        <v>0</v>
      </c>
      <c r="BG33" s="25">
        <v>0</v>
      </c>
      <c r="BH33" s="25">
        <v>0</v>
      </c>
      <c r="BI33" s="25">
        <v>0</v>
      </c>
      <c r="BJ33" s="25">
        <v>0</v>
      </c>
      <c r="BK33" s="25">
        <v>0</v>
      </c>
      <c r="BL33" s="25">
        <v>0</v>
      </c>
      <c r="BM33" s="25">
        <v>0</v>
      </c>
      <c r="BN33" s="25">
        <v>0</v>
      </c>
      <c r="BO33" s="25">
        <v>0</v>
      </c>
      <c r="BP33" s="25">
        <v>0</v>
      </c>
      <c r="BQ33" s="25">
        <v>0</v>
      </c>
      <c r="BR33" s="25">
        <v>0</v>
      </c>
      <c r="BS33" s="25">
        <v>0</v>
      </c>
      <c r="BT33" s="25">
        <v>0</v>
      </c>
      <c r="BU33" s="25">
        <v>0</v>
      </c>
      <c r="BV33" s="25">
        <v>0</v>
      </c>
      <c r="BW33" s="25">
        <v>0</v>
      </c>
      <c r="BX33" s="25">
        <v>0</v>
      </c>
      <c r="BY33" s="25">
        <v>0</v>
      </c>
      <c r="BZ33" s="25">
        <v>0</v>
      </c>
      <c r="CA33" s="25">
        <v>0</v>
      </c>
      <c r="CB33" s="25">
        <v>180.09</v>
      </c>
      <c r="CC33" s="26"/>
      <c r="CD33" s="26"/>
      <c r="CE33" s="25">
        <v>0</v>
      </c>
      <c r="CG33" s="25">
        <v>3.14</v>
      </c>
      <c r="CH33" s="25">
        <v>3.14</v>
      </c>
      <c r="CI33" s="25">
        <v>3.14</v>
      </c>
      <c r="CJ33" s="25">
        <v>363.75</v>
      </c>
      <c r="CK33" s="25">
        <v>138</v>
      </c>
      <c r="CL33" s="25">
        <v>250.88</v>
      </c>
      <c r="CM33" s="25">
        <v>33.32</v>
      </c>
      <c r="CN33" s="25">
        <v>19.82</v>
      </c>
      <c r="CO33" s="25">
        <v>26.57</v>
      </c>
      <c r="CP33" s="25">
        <v>9</v>
      </c>
      <c r="CQ33" s="25">
        <v>0</v>
      </c>
    </row>
    <row r="34" spans="1:95" s="25" customFormat="1" ht="18" customHeight="1" x14ac:dyDescent="0.25">
      <c r="A34" s="22" t="str">
        <f>"3/9"</f>
        <v>3/9</v>
      </c>
      <c r="B34" s="23" t="s">
        <v>121</v>
      </c>
      <c r="C34" s="24">
        <v>180</v>
      </c>
      <c r="D34" s="24">
        <v>17.78</v>
      </c>
      <c r="E34" s="24">
        <v>16.28</v>
      </c>
      <c r="F34" s="24">
        <v>19.63</v>
      </c>
      <c r="G34" s="24">
        <v>9.51</v>
      </c>
      <c r="H34" s="24">
        <v>19.190000000000001</v>
      </c>
      <c r="I34" s="24">
        <v>322.48994313600002</v>
      </c>
      <c r="J34" s="24">
        <v>5.74</v>
      </c>
      <c r="K34" s="24">
        <v>6.55</v>
      </c>
      <c r="L34" s="24">
        <v>0</v>
      </c>
      <c r="M34" s="24">
        <v>0</v>
      </c>
      <c r="N34" s="24">
        <v>2.73</v>
      </c>
      <c r="O34" s="24">
        <v>14.55</v>
      </c>
      <c r="P34" s="24">
        <v>1.91</v>
      </c>
      <c r="Q34" s="24">
        <v>0</v>
      </c>
      <c r="R34" s="24">
        <v>0</v>
      </c>
      <c r="S34" s="24">
        <v>0.28000000000000003</v>
      </c>
      <c r="T34" s="24">
        <v>2.67</v>
      </c>
      <c r="U34" s="24">
        <v>234.15</v>
      </c>
      <c r="V34" s="24">
        <v>589.19000000000005</v>
      </c>
      <c r="W34" s="24">
        <v>28.57</v>
      </c>
      <c r="X34" s="24">
        <v>36.82</v>
      </c>
      <c r="Y34" s="24">
        <v>178.8</v>
      </c>
      <c r="Z34" s="24">
        <v>1.97</v>
      </c>
      <c r="AA34" s="24">
        <v>25.04</v>
      </c>
      <c r="AB34" s="24">
        <v>1310.95</v>
      </c>
      <c r="AC34" s="24">
        <v>391.45</v>
      </c>
      <c r="AD34" s="24">
        <v>5.17</v>
      </c>
      <c r="AE34" s="24">
        <v>0.11</v>
      </c>
      <c r="AF34" s="24">
        <v>0.16</v>
      </c>
      <c r="AG34" s="24">
        <v>6.26</v>
      </c>
      <c r="AH34" s="24">
        <v>14.6</v>
      </c>
      <c r="AI34" s="24">
        <v>5.12</v>
      </c>
      <c r="AJ34" s="25">
        <v>0</v>
      </c>
      <c r="AK34" s="25">
        <v>779.37</v>
      </c>
      <c r="AL34" s="25">
        <v>636.30999999999995</v>
      </c>
      <c r="AM34" s="25">
        <v>1261.44</v>
      </c>
      <c r="AN34" s="25">
        <v>1396.84</v>
      </c>
      <c r="AO34" s="25">
        <v>410.63</v>
      </c>
      <c r="AP34" s="25">
        <v>768.83</v>
      </c>
      <c r="AQ34" s="25">
        <v>268.69</v>
      </c>
      <c r="AR34" s="25">
        <v>681.42</v>
      </c>
      <c r="AS34" s="25">
        <v>1039.68</v>
      </c>
      <c r="AT34" s="25">
        <v>1194.68</v>
      </c>
      <c r="AU34" s="25">
        <v>1464.72</v>
      </c>
      <c r="AV34" s="25">
        <v>428.96</v>
      </c>
      <c r="AW34" s="25">
        <v>1206.6400000000001</v>
      </c>
      <c r="AX34" s="25">
        <v>2490.9299999999998</v>
      </c>
      <c r="AY34" s="25">
        <v>126.93</v>
      </c>
      <c r="AZ34" s="25">
        <v>795.61</v>
      </c>
      <c r="BA34" s="25">
        <v>765.42</v>
      </c>
      <c r="BB34" s="25">
        <v>575.99</v>
      </c>
      <c r="BC34" s="25">
        <v>207.5</v>
      </c>
      <c r="BD34" s="25">
        <v>0</v>
      </c>
      <c r="BE34" s="25">
        <v>0</v>
      </c>
      <c r="BF34" s="25">
        <v>0</v>
      </c>
      <c r="BG34" s="25">
        <v>0</v>
      </c>
      <c r="BH34" s="25">
        <v>0</v>
      </c>
      <c r="BI34" s="25">
        <v>0</v>
      </c>
      <c r="BJ34" s="25">
        <v>0</v>
      </c>
      <c r="BK34" s="25">
        <v>0.56000000000000005</v>
      </c>
      <c r="BL34" s="25">
        <v>0</v>
      </c>
      <c r="BM34" s="25">
        <v>0.34</v>
      </c>
      <c r="BN34" s="25">
        <v>0.02</v>
      </c>
      <c r="BO34" s="25">
        <v>0.06</v>
      </c>
      <c r="BP34" s="25">
        <v>0</v>
      </c>
      <c r="BQ34" s="25">
        <v>0</v>
      </c>
      <c r="BR34" s="25">
        <v>0</v>
      </c>
      <c r="BS34" s="25">
        <v>2.0299999999999998</v>
      </c>
      <c r="BT34" s="25">
        <v>0</v>
      </c>
      <c r="BU34" s="25">
        <v>0</v>
      </c>
      <c r="BV34" s="25">
        <v>5.45</v>
      </c>
      <c r="BW34" s="25">
        <v>0</v>
      </c>
      <c r="BX34" s="25">
        <v>0</v>
      </c>
      <c r="BY34" s="25">
        <v>0</v>
      </c>
      <c r="BZ34" s="25">
        <v>0</v>
      </c>
      <c r="CA34" s="25">
        <v>0</v>
      </c>
      <c r="CB34" s="25">
        <v>218.35</v>
      </c>
      <c r="CC34" s="26"/>
      <c r="CD34" s="26"/>
      <c r="CE34" s="25">
        <v>243.53</v>
      </c>
      <c r="CG34" s="25">
        <v>32.93</v>
      </c>
      <c r="CH34" s="25">
        <v>19.16</v>
      </c>
      <c r="CI34" s="25">
        <v>26.04</v>
      </c>
      <c r="CJ34" s="25">
        <v>4005.13</v>
      </c>
      <c r="CK34" s="25">
        <v>2555.9699999999998</v>
      </c>
      <c r="CL34" s="25">
        <v>3280.55</v>
      </c>
      <c r="CM34" s="25">
        <v>52.66</v>
      </c>
      <c r="CN34" s="25">
        <v>26.08</v>
      </c>
      <c r="CO34" s="25">
        <v>39.4</v>
      </c>
      <c r="CP34" s="25">
        <v>0</v>
      </c>
      <c r="CQ34" s="25">
        <v>0.45</v>
      </c>
    </row>
    <row r="35" spans="1:95" s="15" customFormat="1" x14ac:dyDescent="0.25">
      <c r="A35" s="18" t="str">
        <f>"-"</f>
        <v>-</v>
      </c>
      <c r="B35" s="19" t="s">
        <v>122</v>
      </c>
      <c r="C35" s="20">
        <v>100</v>
      </c>
      <c r="D35" s="20">
        <v>0.4</v>
      </c>
      <c r="E35" s="20">
        <v>0</v>
      </c>
      <c r="F35" s="20">
        <v>0.4</v>
      </c>
      <c r="G35" s="20">
        <v>0.4</v>
      </c>
      <c r="H35" s="20">
        <v>11.6</v>
      </c>
      <c r="I35" s="20">
        <v>48.68</v>
      </c>
      <c r="J35" s="20">
        <v>0.1</v>
      </c>
      <c r="K35" s="20">
        <v>0</v>
      </c>
      <c r="L35" s="20">
        <v>0</v>
      </c>
      <c r="M35" s="20">
        <v>0</v>
      </c>
      <c r="N35" s="20">
        <v>9</v>
      </c>
      <c r="O35" s="20">
        <v>0.8</v>
      </c>
      <c r="P35" s="20">
        <v>1.8</v>
      </c>
      <c r="Q35" s="20">
        <v>0</v>
      </c>
      <c r="R35" s="20">
        <v>0</v>
      </c>
      <c r="S35" s="20">
        <v>0.8</v>
      </c>
      <c r="T35" s="20">
        <v>0.5</v>
      </c>
      <c r="U35" s="20">
        <v>26</v>
      </c>
      <c r="V35" s="20">
        <v>278</v>
      </c>
      <c r="W35" s="20">
        <v>16</v>
      </c>
      <c r="X35" s="20">
        <v>9</v>
      </c>
      <c r="Y35" s="20">
        <v>11</v>
      </c>
      <c r="Z35" s="20">
        <v>2.2000000000000002</v>
      </c>
      <c r="AA35" s="20">
        <v>0</v>
      </c>
      <c r="AB35" s="20">
        <v>30</v>
      </c>
      <c r="AC35" s="20">
        <v>5</v>
      </c>
      <c r="AD35" s="20">
        <v>0.2</v>
      </c>
      <c r="AE35" s="20">
        <v>0.03</v>
      </c>
      <c r="AF35" s="20">
        <v>0.02</v>
      </c>
      <c r="AG35" s="20">
        <v>0.3</v>
      </c>
      <c r="AH35" s="20">
        <v>0.4</v>
      </c>
      <c r="AI35" s="20">
        <v>10</v>
      </c>
      <c r="AJ35" s="15">
        <v>0</v>
      </c>
      <c r="AK35" s="15">
        <v>12</v>
      </c>
      <c r="AL35" s="15">
        <v>13</v>
      </c>
      <c r="AM35" s="15">
        <v>19</v>
      </c>
      <c r="AN35" s="15">
        <v>18</v>
      </c>
      <c r="AO35" s="15">
        <v>3</v>
      </c>
      <c r="AP35" s="15">
        <v>11</v>
      </c>
      <c r="AQ35" s="15">
        <v>3</v>
      </c>
      <c r="AR35" s="15">
        <v>9</v>
      </c>
      <c r="AS35" s="15">
        <v>17</v>
      </c>
      <c r="AT35" s="15">
        <v>10</v>
      </c>
      <c r="AU35" s="15">
        <v>78</v>
      </c>
      <c r="AV35" s="15">
        <v>7</v>
      </c>
      <c r="AW35" s="15">
        <v>14</v>
      </c>
      <c r="AX35" s="15">
        <v>42</v>
      </c>
      <c r="AY35" s="15">
        <v>0</v>
      </c>
      <c r="AZ35" s="15">
        <v>13</v>
      </c>
      <c r="BA35" s="15">
        <v>16</v>
      </c>
      <c r="BB35" s="15">
        <v>6</v>
      </c>
      <c r="BC35" s="15">
        <v>5</v>
      </c>
      <c r="BD35" s="15">
        <v>0</v>
      </c>
      <c r="BE35" s="15">
        <v>0</v>
      </c>
      <c r="BF35" s="15">
        <v>0</v>
      </c>
      <c r="BG35" s="15">
        <v>0</v>
      </c>
      <c r="BH35" s="15">
        <v>0</v>
      </c>
      <c r="BI35" s="15">
        <v>0</v>
      </c>
      <c r="BJ35" s="15">
        <v>0</v>
      </c>
      <c r="BK35" s="15">
        <v>0</v>
      </c>
      <c r="BL35" s="15">
        <v>0</v>
      </c>
      <c r="BM35" s="15">
        <v>0</v>
      </c>
      <c r="BN35" s="15">
        <v>0</v>
      </c>
      <c r="BO35" s="15">
        <v>0</v>
      </c>
      <c r="BP35" s="15">
        <v>0</v>
      </c>
      <c r="BQ35" s="15">
        <v>0</v>
      </c>
      <c r="BR35" s="15">
        <v>0</v>
      </c>
      <c r="BS35" s="15">
        <v>0</v>
      </c>
      <c r="BT35" s="15">
        <v>0</v>
      </c>
      <c r="BU35" s="15">
        <v>0</v>
      </c>
      <c r="BV35" s="15">
        <v>0</v>
      </c>
      <c r="BW35" s="15">
        <v>0</v>
      </c>
      <c r="BX35" s="15">
        <v>0</v>
      </c>
      <c r="BY35" s="15">
        <v>0</v>
      </c>
      <c r="BZ35" s="15">
        <v>0</v>
      </c>
      <c r="CA35" s="15">
        <v>0</v>
      </c>
      <c r="CB35" s="15">
        <v>86.3</v>
      </c>
      <c r="CC35" s="21"/>
      <c r="CD35" s="21"/>
      <c r="CE35" s="15">
        <v>5</v>
      </c>
      <c r="CG35" s="15">
        <v>2</v>
      </c>
      <c r="CH35" s="15">
        <v>2</v>
      </c>
      <c r="CI35" s="15">
        <v>2</v>
      </c>
      <c r="CJ35" s="15">
        <v>150</v>
      </c>
      <c r="CK35" s="15">
        <v>150</v>
      </c>
      <c r="CL35" s="15">
        <v>150</v>
      </c>
      <c r="CM35" s="15">
        <v>46.8</v>
      </c>
      <c r="CN35" s="15">
        <v>46.8</v>
      </c>
      <c r="CO35" s="15">
        <v>46.8</v>
      </c>
      <c r="CP35" s="15">
        <v>0</v>
      </c>
      <c r="CQ35" s="15">
        <v>0</v>
      </c>
    </row>
    <row r="36" spans="1:95" s="16" customFormat="1" x14ac:dyDescent="0.25">
      <c r="A36" s="27"/>
      <c r="B36" s="28" t="s">
        <v>123</v>
      </c>
      <c r="C36" s="29">
        <f>SUM(C31:C35)</f>
        <v>500</v>
      </c>
      <c r="D36" s="29">
        <v>21</v>
      </c>
      <c r="E36" s="29">
        <v>16.28</v>
      </c>
      <c r="F36" s="29">
        <v>20.45</v>
      </c>
      <c r="G36" s="29">
        <v>10.32</v>
      </c>
      <c r="H36" s="29">
        <v>57.45</v>
      </c>
      <c r="I36" s="29">
        <v>489.51</v>
      </c>
      <c r="J36" s="29">
        <v>5.88</v>
      </c>
      <c r="K36" s="29">
        <v>6.55</v>
      </c>
      <c r="L36" s="29">
        <v>0</v>
      </c>
      <c r="M36" s="29">
        <v>0</v>
      </c>
      <c r="N36" s="29">
        <v>21.03</v>
      </c>
      <c r="O36" s="29">
        <v>30.91</v>
      </c>
      <c r="P36" s="29">
        <v>5.5</v>
      </c>
      <c r="Q36" s="29">
        <v>0</v>
      </c>
      <c r="R36" s="29">
        <v>0</v>
      </c>
      <c r="S36" s="29">
        <v>1.28</v>
      </c>
      <c r="T36" s="29">
        <v>4.09</v>
      </c>
      <c r="U36" s="29">
        <v>382.24</v>
      </c>
      <c r="V36" s="29">
        <v>916.45</v>
      </c>
      <c r="W36" s="29">
        <v>51.83</v>
      </c>
      <c r="X36" s="29">
        <v>55.22</v>
      </c>
      <c r="Y36" s="29">
        <v>221.4</v>
      </c>
      <c r="Z36" s="29">
        <v>4.9800000000000004</v>
      </c>
      <c r="AA36" s="29">
        <v>25.04</v>
      </c>
      <c r="AB36" s="29">
        <v>1341.95</v>
      </c>
      <c r="AC36" s="29">
        <v>396.65</v>
      </c>
      <c r="AD36" s="29">
        <v>5.65</v>
      </c>
      <c r="AE36" s="29">
        <v>0.18</v>
      </c>
      <c r="AF36" s="29">
        <v>0.2</v>
      </c>
      <c r="AG36" s="29">
        <v>6.7</v>
      </c>
      <c r="AH36" s="29">
        <v>15.4</v>
      </c>
      <c r="AI36" s="29">
        <v>15.12</v>
      </c>
      <c r="AJ36" s="16">
        <v>0</v>
      </c>
      <c r="AK36" s="16">
        <v>919.63</v>
      </c>
      <c r="AL36" s="16">
        <v>765.38</v>
      </c>
      <c r="AM36" s="16">
        <v>1467.63</v>
      </c>
      <c r="AN36" s="16">
        <v>1493.19</v>
      </c>
      <c r="AO36" s="16">
        <v>452.24</v>
      </c>
      <c r="AP36" s="16">
        <v>859.45</v>
      </c>
      <c r="AQ36" s="16">
        <v>302.82</v>
      </c>
      <c r="AR36" s="16">
        <v>837</v>
      </c>
      <c r="AS36" s="16">
        <v>1160.97</v>
      </c>
      <c r="AT36" s="16">
        <v>1325.52</v>
      </c>
      <c r="AU36" s="16">
        <v>1687.19</v>
      </c>
      <c r="AV36" s="16">
        <v>487.91</v>
      </c>
      <c r="AW36" s="16">
        <v>1330.66</v>
      </c>
      <c r="AX36" s="16">
        <v>3246.33</v>
      </c>
      <c r="AY36" s="16">
        <v>126.93</v>
      </c>
      <c r="AZ36" s="16">
        <v>1044.6600000000001</v>
      </c>
      <c r="BA36" s="16">
        <v>896.51</v>
      </c>
      <c r="BB36" s="16">
        <v>655.75</v>
      </c>
      <c r="BC36" s="16">
        <v>268.42</v>
      </c>
      <c r="BD36" s="16">
        <v>0</v>
      </c>
      <c r="BE36" s="16">
        <v>0</v>
      </c>
      <c r="BF36" s="16">
        <v>0</v>
      </c>
      <c r="BG36" s="16">
        <v>0</v>
      </c>
      <c r="BH36" s="16">
        <v>0</v>
      </c>
      <c r="BI36" s="16">
        <v>0</v>
      </c>
      <c r="BJ36" s="16">
        <v>0</v>
      </c>
      <c r="BK36" s="16">
        <v>0.6</v>
      </c>
      <c r="BL36" s="16">
        <v>0</v>
      </c>
      <c r="BM36" s="16">
        <v>0.34</v>
      </c>
      <c r="BN36" s="16">
        <v>0.03</v>
      </c>
      <c r="BO36" s="16">
        <v>0.06</v>
      </c>
      <c r="BP36" s="16">
        <v>0</v>
      </c>
      <c r="BQ36" s="16">
        <v>0</v>
      </c>
      <c r="BR36" s="16">
        <v>0.01</v>
      </c>
      <c r="BS36" s="16">
        <v>2.06</v>
      </c>
      <c r="BT36" s="16">
        <v>0</v>
      </c>
      <c r="BU36" s="16">
        <v>0</v>
      </c>
      <c r="BV36" s="16">
        <v>5.6</v>
      </c>
      <c r="BW36" s="16">
        <v>0.02</v>
      </c>
      <c r="BX36" s="16">
        <v>0</v>
      </c>
      <c r="BY36" s="16">
        <v>0</v>
      </c>
      <c r="BZ36" s="16">
        <v>0</v>
      </c>
      <c r="CA36" s="16">
        <v>0</v>
      </c>
      <c r="CB36" s="16">
        <v>501.96</v>
      </c>
      <c r="CC36" s="13"/>
      <c r="CD36" s="13" t="e">
        <f>$I$36/#REF!*100</f>
        <v>#REF!</v>
      </c>
      <c r="CE36" s="16">
        <v>248.7</v>
      </c>
      <c r="CG36" s="16">
        <v>39.57</v>
      </c>
      <c r="CH36" s="16">
        <v>25.8</v>
      </c>
      <c r="CI36" s="16">
        <v>32.69</v>
      </c>
      <c r="CJ36" s="16">
        <v>5468.88</v>
      </c>
      <c r="CK36" s="16">
        <v>3209.97</v>
      </c>
      <c r="CL36" s="16">
        <v>4339.43</v>
      </c>
      <c r="CM36" s="16">
        <v>140.94999999999999</v>
      </c>
      <c r="CN36" s="16">
        <v>100.39</v>
      </c>
      <c r="CO36" s="16">
        <v>120.7</v>
      </c>
      <c r="CP36" s="16">
        <v>9</v>
      </c>
      <c r="CQ36" s="16">
        <v>0.45</v>
      </c>
    </row>
    <row r="37" spans="1:95" s="16" customFormat="1" x14ac:dyDescent="0.25">
      <c r="A37" s="27"/>
      <c r="B37" s="28" t="s">
        <v>124</v>
      </c>
      <c r="C37" s="29">
        <f>C18+C21+C29+C36</f>
        <v>1655</v>
      </c>
      <c r="D37" s="42">
        <f t="shared" ref="D37:BO37" si="0">D18+D21+D29+D36</f>
        <v>55.22</v>
      </c>
      <c r="E37" s="42">
        <f t="shared" si="0"/>
        <v>37.510000000000005</v>
      </c>
      <c r="F37" s="42">
        <f t="shared" si="0"/>
        <v>55</v>
      </c>
      <c r="G37" s="42">
        <f t="shared" si="0"/>
        <v>24.13</v>
      </c>
      <c r="H37" s="42">
        <f t="shared" si="0"/>
        <v>232.87</v>
      </c>
      <c r="I37" s="42">
        <f t="shared" si="0"/>
        <v>1619.31</v>
      </c>
      <c r="J37" s="42">
        <f t="shared" si="0"/>
        <v>17.38</v>
      </c>
      <c r="K37" s="42">
        <f t="shared" si="0"/>
        <v>15.129999999999999</v>
      </c>
      <c r="L37" s="42">
        <f t="shared" si="0"/>
        <v>0</v>
      </c>
      <c r="M37" s="42">
        <f t="shared" si="0"/>
        <v>0</v>
      </c>
      <c r="N37" s="42">
        <f t="shared" si="0"/>
        <v>76.81</v>
      </c>
      <c r="O37" s="42">
        <f t="shared" si="0"/>
        <v>138.53</v>
      </c>
      <c r="P37" s="42">
        <f t="shared" si="0"/>
        <v>17.510000000000002</v>
      </c>
      <c r="Q37" s="42">
        <f t="shared" si="0"/>
        <v>0</v>
      </c>
      <c r="R37" s="42">
        <f t="shared" si="0"/>
        <v>0</v>
      </c>
      <c r="S37" s="42">
        <f t="shared" si="0"/>
        <v>2.85</v>
      </c>
      <c r="T37" s="42">
        <f t="shared" si="0"/>
        <v>11.19</v>
      </c>
      <c r="U37" s="42">
        <f t="shared" si="0"/>
        <v>1343.37</v>
      </c>
      <c r="V37" s="42">
        <f t="shared" si="0"/>
        <v>2035.6000000000001</v>
      </c>
      <c r="W37" s="42">
        <f t="shared" si="0"/>
        <v>257.08999999999997</v>
      </c>
      <c r="X37" s="42">
        <f t="shared" si="0"/>
        <v>177.12</v>
      </c>
      <c r="Y37" s="42">
        <f t="shared" si="0"/>
        <v>712.83999999999992</v>
      </c>
      <c r="Z37" s="42">
        <f t="shared" si="0"/>
        <v>13.030000000000001</v>
      </c>
      <c r="AA37" s="42">
        <f t="shared" si="0"/>
        <v>92.800000000000011</v>
      </c>
      <c r="AB37" s="42">
        <f t="shared" si="0"/>
        <v>3374.1000000000004</v>
      </c>
      <c r="AC37" s="42">
        <f t="shared" si="0"/>
        <v>858.7</v>
      </c>
      <c r="AD37" s="42">
        <f t="shared" si="0"/>
        <v>14.64</v>
      </c>
      <c r="AE37" s="42">
        <f t="shared" si="0"/>
        <v>0.62000000000000011</v>
      </c>
      <c r="AF37" s="42">
        <f t="shared" si="0"/>
        <v>0.54</v>
      </c>
      <c r="AG37" s="42">
        <f t="shared" si="0"/>
        <v>15.34</v>
      </c>
      <c r="AH37" s="42">
        <f t="shared" si="0"/>
        <v>33.82</v>
      </c>
      <c r="AI37" s="42">
        <f t="shared" si="0"/>
        <v>43.14</v>
      </c>
      <c r="AJ37" s="42">
        <f t="shared" si="0"/>
        <v>0.2</v>
      </c>
      <c r="AK37" s="42">
        <f t="shared" si="0"/>
        <v>2608.38</v>
      </c>
      <c r="AL37" s="42">
        <f t="shared" si="0"/>
        <v>2223.7200000000003</v>
      </c>
      <c r="AM37" s="42">
        <f t="shared" si="0"/>
        <v>3962.6800000000003</v>
      </c>
      <c r="AN37" s="42">
        <f t="shared" si="0"/>
        <v>3608.88</v>
      </c>
      <c r="AO37" s="42">
        <f t="shared" si="0"/>
        <v>1132.5999999999999</v>
      </c>
      <c r="AP37" s="42">
        <f t="shared" si="0"/>
        <v>2169.59</v>
      </c>
      <c r="AQ37" s="42">
        <f t="shared" si="0"/>
        <v>765.64</v>
      </c>
      <c r="AR37" s="42">
        <f t="shared" si="0"/>
        <v>2397.62</v>
      </c>
      <c r="AS37" s="42">
        <f t="shared" si="0"/>
        <v>2708.52</v>
      </c>
      <c r="AT37" s="42">
        <f t="shared" si="0"/>
        <v>3188.73</v>
      </c>
      <c r="AU37" s="42">
        <f t="shared" si="0"/>
        <v>4091.71</v>
      </c>
      <c r="AV37" s="42">
        <f t="shared" si="0"/>
        <v>1284.6600000000001</v>
      </c>
      <c r="AW37" s="42">
        <f t="shared" si="0"/>
        <v>3009.87</v>
      </c>
      <c r="AX37" s="42">
        <f t="shared" si="0"/>
        <v>8785.39</v>
      </c>
      <c r="AY37" s="42">
        <f t="shared" si="0"/>
        <v>237.5</v>
      </c>
      <c r="AZ37" s="42">
        <f t="shared" si="0"/>
        <v>2946.45</v>
      </c>
      <c r="BA37" s="42">
        <f t="shared" si="0"/>
        <v>2210.3999999999996</v>
      </c>
      <c r="BB37" s="42">
        <f t="shared" si="0"/>
        <v>1641.95</v>
      </c>
      <c r="BC37" s="42">
        <f t="shared" si="0"/>
        <v>734.05</v>
      </c>
      <c r="BD37" s="42">
        <f t="shared" si="0"/>
        <v>0.22</v>
      </c>
      <c r="BE37" s="42">
        <f t="shared" si="0"/>
        <v>0.1</v>
      </c>
      <c r="BF37" s="42">
        <f t="shared" si="0"/>
        <v>0.05</v>
      </c>
      <c r="BG37" s="42">
        <f t="shared" si="0"/>
        <v>0.12</v>
      </c>
      <c r="BH37" s="42">
        <f t="shared" si="0"/>
        <v>0.14000000000000001</v>
      </c>
      <c r="BI37" s="42">
        <f t="shared" si="0"/>
        <v>0.66</v>
      </c>
      <c r="BJ37" s="42">
        <f t="shared" si="0"/>
        <v>0</v>
      </c>
      <c r="BK37" s="42">
        <f t="shared" si="0"/>
        <v>3.37</v>
      </c>
      <c r="BL37" s="42">
        <f t="shared" si="0"/>
        <v>0</v>
      </c>
      <c r="BM37" s="42">
        <f t="shared" si="0"/>
        <v>1.43</v>
      </c>
      <c r="BN37" s="42">
        <f t="shared" si="0"/>
        <v>7.0000000000000007E-2</v>
      </c>
      <c r="BO37" s="42">
        <f t="shared" si="0"/>
        <v>0.14000000000000001</v>
      </c>
      <c r="BP37" s="42">
        <f t="shared" ref="BP37:CO37" si="1">BP18+BP21+BP29+BP36</f>
        <v>0</v>
      </c>
      <c r="BQ37" s="42">
        <f t="shared" si="1"/>
        <v>0.13</v>
      </c>
      <c r="BR37" s="42">
        <f t="shared" si="1"/>
        <v>0.21000000000000002</v>
      </c>
      <c r="BS37" s="42">
        <f t="shared" si="1"/>
        <v>6.8000000000000007</v>
      </c>
      <c r="BT37" s="42">
        <f t="shared" si="1"/>
        <v>0</v>
      </c>
      <c r="BU37" s="42">
        <f t="shared" si="1"/>
        <v>0</v>
      </c>
      <c r="BV37" s="42">
        <f t="shared" si="1"/>
        <v>12.77</v>
      </c>
      <c r="BW37" s="42">
        <f t="shared" si="1"/>
        <v>7.0000000000000007E-2</v>
      </c>
      <c r="BX37" s="42">
        <f t="shared" si="1"/>
        <v>0</v>
      </c>
      <c r="BY37" s="42">
        <f t="shared" si="1"/>
        <v>0</v>
      </c>
      <c r="BZ37" s="42">
        <f t="shared" si="1"/>
        <v>0</v>
      </c>
      <c r="CA37" s="42">
        <f t="shared" si="1"/>
        <v>0</v>
      </c>
      <c r="CB37" s="42">
        <f t="shared" si="1"/>
        <v>1548.51</v>
      </c>
      <c r="CC37" s="42">
        <f t="shared" si="1"/>
        <v>0</v>
      </c>
      <c r="CD37" s="42" t="e">
        <f t="shared" si="1"/>
        <v>#REF!</v>
      </c>
      <c r="CE37" s="42">
        <f t="shared" si="1"/>
        <v>655.15</v>
      </c>
      <c r="CF37" s="42">
        <f t="shared" si="1"/>
        <v>0</v>
      </c>
      <c r="CG37" s="42">
        <f t="shared" si="1"/>
        <v>131.47999999999999</v>
      </c>
      <c r="CH37" s="42">
        <f t="shared" si="1"/>
        <v>78.45</v>
      </c>
      <c r="CI37" s="42">
        <f t="shared" si="1"/>
        <v>104.97</v>
      </c>
      <c r="CJ37" s="42">
        <f t="shared" si="1"/>
        <v>15705.2</v>
      </c>
      <c r="CK37" s="42">
        <f t="shared" si="1"/>
        <v>8397.76</v>
      </c>
      <c r="CL37" s="42">
        <f t="shared" si="1"/>
        <v>12051.49</v>
      </c>
      <c r="CM37" s="42">
        <f t="shared" si="1"/>
        <v>324.51</v>
      </c>
      <c r="CN37" s="42">
        <f t="shared" si="1"/>
        <v>214.07999999999998</v>
      </c>
      <c r="CO37" s="42">
        <f t="shared" si="1"/>
        <v>269.33</v>
      </c>
      <c r="CP37" s="16">
        <v>36.6</v>
      </c>
      <c r="CQ37" s="16">
        <v>1.87</v>
      </c>
    </row>
    <row r="39" spans="1:95" x14ac:dyDescent="0.25">
      <c r="B39" s="32" t="s">
        <v>169</v>
      </c>
    </row>
    <row r="40" spans="1:95" x14ac:dyDescent="0.25">
      <c r="B40" s="17" t="s">
        <v>101</v>
      </c>
    </row>
    <row r="41" spans="1:95" s="25" customFormat="1" x14ac:dyDescent="0.25">
      <c r="A41" s="22" t="str">
        <f>"-"</f>
        <v>-</v>
      </c>
      <c r="B41" s="23" t="s">
        <v>102</v>
      </c>
      <c r="C41" s="24">
        <v>40</v>
      </c>
      <c r="D41" s="24">
        <v>3.08</v>
      </c>
      <c r="E41" s="24">
        <v>0</v>
      </c>
      <c r="F41" s="24">
        <v>1.2</v>
      </c>
      <c r="G41" s="24">
        <v>1.2</v>
      </c>
      <c r="H41" s="24">
        <v>21.32</v>
      </c>
      <c r="I41" s="24">
        <v>107.80799999999999</v>
      </c>
      <c r="J41" s="24">
        <v>0.2</v>
      </c>
      <c r="K41" s="24">
        <v>0</v>
      </c>
      <c r="L41" s="24">
        <v>0</v>
      </c>
      <c r="M41" s="24">
        <v>0</v>
      </c>
      <c r="N41" s="24">
        <v>1.32</v>
      </c>
      <c r="O41" s="24">
        <v>18.72</v>
      </c>
      <c r="P41" s="24">
        <v>1.28</v>
      </c>
      <c r="Q41" s="24">
        <v>0</v>
      </c>
      <c r="R41" s="24">
        <v>0</v>
      </c>
      <c r="S41" s="24">
        <v>0.12</v>
      </c>
      <c r="T41" s="24">
        <v>0.64</v>
      </c>
      <c r="U41" s="24">
        <v>171.6</v>
      </c>
      <c r="V41" s="24">
        <v>52.4</v>
      </c>
      <c r="W41" s="24">
        <v>8.8000000000000007</v>
      </c>
      <c r="X41" s="24">
        <v>13.2</v>
      </c>
      <c r="Y41" s="24">
        <v>34</v>
      </c>
      <c r="Z41" s="24">
        <v>0.8</v>
      </c>
      <c r="AA41" s="24">
        <v>0</v>
      </c>
      <c r="AB41" s="24">
        <v>0</v>
      </c>
      <c r="AC41" s="24">
        <v>0</v>
      </c>
      <c r="AD41" s="24">
        <v>0.68</v>
      </c>
      <c r="AE41" s="24">
        <v>0.06</v>
      </c>
      <c r="AF41" s="24">
        <v>0.02</v>
      </c>
      <c r="AG41" s="24">
        <v>0.64</v>
      </c>
      <c r="AH41" s="24">
        <v>1.2</v>
      </c>
      <c r="AI41" s="24">
        <v>0</v>
      </c>
      <c r="AJ41" s="25">
        <v>0</v>
      </c>
      <c r="AK41" s="25">
        <v>148.80000000000001</v>
      </c>
      <c r="AL41" s="25">
        <v>154.4</v>
      </c>
      <c r="AM41" s="25">
        <v>236.4</v>
      </c>
      <c r="AN41" s="25">
        <v>79.599999999999994</v>
      </c>
      <c r="AO41" s="25">
        <v>46.8</v>
      </c>
      <c r="AP41" s="25">
        <v>93.6</v>
      </c>
      <c r="AQ41" s="25">
        <v>35.200000000000003</v>
      </c>
      <c r="AR41" s="25">
        <v>168</v>
      </c>
      <c r="AS41" s="25">
        <v>104.4</v>
      </c>
      <c r="AT41" s="25">
        <v>145.19999999999999</v>
      </c>
      <c r="AU41" s="25">
        <v>120.4</v>
      </c>
      <c r="AV41" s="25">
        <v>64.400000000000006</v>
      </c>
      <c r="AW41" s="25">
        <v>112</v>
      </c>
      <c r="AX41" s="25">
        <v>930</v>
      </c>
      <c r="AY41" s="25">
        <v>0</v>
      </c>
      <c r="AZ41" s="25">
        <v>302.8</v>
      </c>
      <c r="BA41" s="25">
        <v>132.4</v>
      </c>
      <c r="BB41" s="25">
        <v>88.8</v>
      </c>
      <c r="BC41" s="25">
        <v>69.2</v>
      </c>
      <c r="BD41" s="25">
        <v>0</v>
      </c>
      <c r="BE41" s="25">
        <v>0</v>
      </c>
      <c r="BF41" s="25">
        <v>0</v>
      </c>
      <c r="BG41" s="25">
        <v>0</v>
      </c>
      <c r="BH41" s="25">
        <v>0</v>
      </c>
      <c r="BI41" s="25">
        <v>0.01</v>
      </c>
      <c r="BJ41" s="25">
        <v>0</v>
      </c>
      <c r="BK41" s="25">
        <v>0.13</v>
      </c>
      <c r="BL41" s="25">
        <v>0</v>
      </c>
      <c r="BM41" s="25">
        <v>0.06</v>
      </c>
      <c r="BN41" s="25">
        <v>0</v>
      </c>
      <c r="BO41" s="25">
        <v>0</v>
      </c>
      <c r="BP41" s="25">
        <v>0</v>
      </c>
      <c r="BQ41" s="25">
        <v>0</v>
      </c>
      <c r="BR41" s="25">
        <v>0</v>
      </c>
      <c r="BS41" s="25">
        <v>0.47</v>
      </c>
      <c r="BT41" s="25">
        <v>0</v>
      </c>
      <c r="BU41" s="25">
        <v>0</v>
      </c>
      <c r="BV41" s="25">
        <v>0.35</v>
      </c>
      <c r="BW41" s="25">
        <v>0.01</v>
      </c>
      <c r="BX41" s="25">
        <v>0</v>
      </c>
      <c r="BY41" s="25">
        <v>0</v>
      </c>
      <c r="BZ41" s="25">
        <v>0</v>
      </c>
      <c r="CA41" s="25">
        <v>0</v>
      </c>
      <c r="CB41" s="25">
        <v>13.64</v>
      </c>
      <c r="CC41" s="26"/>
      <c r="CD41" s="26"/>
      <c r="CE41" s="25">
        <v>0</v>
      </c>
      <c r="CG41" s="25">
        <v>0</v>
      </c>
      <c r="CH41" s="25">
        <v>0</v>
      </c>
      <c r="CI41" s="25">
        <v>0</v>
      </c>
      <c r="CJ41" s="25">
        <v>665</v>
      </c>
      <c r="CK41" s="25">
        <v>256.2</v>
      </c>
      <c r="CL41" s="25">
        <v>460.6</v>
      </c>
      <c r="CM41" s="25">
        <v>5.32</v>
      </c>
      <c r="CN41" s="25">
        <v>5.32</v>
      </c>
      <c r="CO41" s="25">
        <v>5.32</v>
      </c>
      <c r="CP41" s="25">
        <v>0</v>
      </c>
      <c r="CQ41" s="25">
        <v>0</v>
      </c>
    </row>
    <row r="42" spans="1:95" s="25" customFormat="1" x14ac:dyDescent="0.25">
      <c r="A42" s="22" t="str">
        <f>""</f>
        <v/>
      </c>
      <c r="B42" s="23" t="s">
        <v>103</v>
      </c>
      <c r="C42" s="24">
        <v>5</v>
      </c>
      <c r="D42" s="24">
        <v>0.04</v>
      </c>
      <c r="E42" s="24">
        <v>0.04</v>
      </c>
      <c r="F42" s="24">
        <v>3.63</v>
      </c>
      <c r="G42" s="24">
        <v>0</v>
      </c>
      <c r="H42" s="24">
        <v>7.0000000000000007E-2</v>
      </c>
      <c r="I42" s="24">
        <v>33.031999999999996</v>
      </c>
      <c r="J42" s="24">
        <v>2.36</v>
      </c>
      <c r="K42" s="24">
        <v>0.11</v>
      </c>
      <c r="L42" s="24">
        <v>0</v>
      </c>
      <c r="M42" s="24">
        <v>0</v>
      </c>
      <c r="N42" s="24">
        <v>7.0000000000000007E-2</v>
      </c>
      <c r="O42" s="24">
        <v>0</v>
      </c>
      <c r="P42" s="24">
        <v>0</v>
      </c>
      <c r="Q42" s="24">
        <v>0</v>
      </c>
      <c r="R42" s="24">
        <v>0</v>
      </c>
      <c r="S42" s="24">
        <v>0</v>
      </c>
      <c r="T42" s="24">
        <v>7.0000000000000007E-2</v>
      </c>
      <c r="U42" s="24">
        <v>0.75</v>
      </c>
      <c r="V42" s="24">
        <v>1.5</v>
      </c>
      <c r="W42" s="24">
        <v>1.2</v>
      </c>
      <c r="X42" s="24">
        <v>0</v>
      </c>
      <c r="Y42" s="24">
        <v>1.5</v>
      </c>
      <c r="Z42" s="24">
        <v>0.01</v>
      </c>
      <c r="AA42" s="24">
        <v>20</v>
      </c>
      <c r="AB42" s="24">
        <v>15</v>
      </c>
      <c r="AC42" s="24">
        <v>22.5</v>
      </c>
      <c r="AD42" s="24">
        <v>0.05</v>
      </c>
      <c r="AE42" s="24">
        <v>0</v>
      </c>
      <c r="AF42" s="24">
        <v>0.01</v>
      </c>
      <c r="AG42" s="24">
        <v>0.01</v>
      </c>
      <c r="AH42" s="24">
        <v>0.01</v>
      </c>
      <c r="AI42" s="24">
        <v>0</v>
      </c>
      <c r="AJ42" s="25">
        <v>0</v>
      </c>
      <c r="AK42" s="25">
        <v>2.1</v>
      </c>
      <c r="AL42" s="25">
        <v>2.0499999999999998</v>
      </c>
      <c r="AM42" s="25">
        <v>3.8</v>
      </c>
      <c r="AN42" s="25">
        <v>2.25</v>
      </c>
      <c r="AO42" s="25">
        <v>0.85</v>
      </c>
      <c r="AP42" s="25">
        <v>2.35</v>
      </c>
      <c r="AQ42" s="25">
        <v>2.15</v>
      </c>
      <c r="AR42" s="25">
        <v>2.1</v>
      </c>
      <c r="AS42" s="25">
        <v>1.8</v>
      </c>
      <c r="AT42" s="25">
        <v>1.3</v>
      </c>
      <c r="AU42" s="25">
        <v>2.85</v>
      </c>
      <c r="AV42" s="25">
        <v>1.75</v>
      </c>
      <c r="AW42" s="25">
        <v>1.2</v>
      </c>
      <c r="AX42" s="25">
        <v>7.1</v>
      </c>
      <c r="AY42" s="25">
        <v>0</v>
      </c>
      <c r="AZ42" s="25">
        <v>2.4</v>
      </c>
      <c r="BA42" s="25">
        <v>2.7</v>
      </c>
      <c r="BB42" s="25">
        <v>2.1</v>
      </c>
      <c r="BC42" s="25">
        <v>0.5</v>
      </c>
      <c r="BD42" s="25">
        <v>0.13</v>
      </c>
      <c r="BE42" s="25">
        <v>0.06</v>
      </c>
      <c r="BF42" s="25">
        <v>0.03</v>
      </c>
      <c r="BG42" s="25">
        <v>0.08</v>
      </c>
      <c r="BH42" s="25">
        <v>0.09</v>
      </c>
      <c r="BI42" s="25">
        <v>0.4</v>
      </c>
      <c r="BJ42" s="25">
        <v>0</v>
      </c>
      <c r="BK42" s="25">
        <v>1.1000000000000001</v>
      </c>
      <c r="BL42" s="25">
        <v>0</v>
      </c>
      <c r="BM42" s="25">
        <v>0.34</v>
      </c>
      <c r="BN42" s="25">
        <v>0</v>
      </c>
      <c r="BO42" s="25">
        <v>0</v>
      </c>
      <c r="BP42" s="25">
        <v>0</v>
      </c>
      <c r="BQ42" s="25">
        <v>0.08</v>
      </c>
      <c r="BR42" s="25">
        <v>0.12</v>
      </c>
      <c r="BS42" s="25">
        <v>0.9</v>
      </c>
      <c r="BT42" s="25">
        <v>0</v>
      </c>
      <c r="BU42" s="25">
        <v>0</v>
      </c>
      <c r="BV42" s="25">
        <v>0.05</v>
      </c>
      <c r="BW42" s="25">
        <v>0</v>
      </c>
      <c r="BX42" s="25">
        <v>0</v>
      </c>
      <c r="BY42" s="25">
        <v>0</v>
      </c>
      <c r="BZ42" s="25">
        <v>0</v>
      </c>
      <c r="CA42" s="25">
        <v>0</v>
      </c>
      <c r="CB42" s="25">
        <v>1.25</v>
      </c>
      <c r="CC42" s="26"/>
      <c r="CD42" s="26"/>
      <c r="CE42" s="25">
        <v>22.5</v>
      </c>
      <c r="CG42" s="25">
        <v>0.2</v>
      </c>
      <c r="CH42" s="25">
        <v>0.05</v>
      </c>
      <c r="CI42" s="25">
        <v>0.13</v>
      </c>
      <c r="CJ42" s="25">
        <v>10</v>
      </c>
      <c r="CK42" s="25">
        <v>4.0999999999999996</v>
      </c>
      <c r="CL42" s="25">
        <v>7.05</v>
      </c>
      <c r="CM42" s="25">
        <v>0.86</v>
      </c>
      <c r="CN42" s="25">
        <v>0.44</v>
      </c>
      <c r="CO42" s="25">
        <v>0.65</v>
      </c>
      <c r="CP42" s="25">
        <v>0</v>
      </c>
      <c r="CQ42" s="25">
        <v>0</v>
      </c>
    </row>
    <row r="43" spans="1:95" s="25" customFormat="1" x14ac:dyDescent="0.25">
      <c r="A43" s="22" t="str">
        <f>""</f>
        <v/>
      </c>
      <c r="B43" s="23" t="s">
        <v>125</v>
      </c>
      <c r="C43" s="24">
        <v>20</v>
      </c>
      <c r="D43" s="24">
        <v>0.64</v>
      </c>
      <c r="E43" s="24">
        <v>0</v>
      </c>
      <c r="F43" s="24">
        <v>4.21</v>
      </c>
      <c r="G43" s="24">
        <v>0</v>
      </c>
      <c r="H43" s="24">
        <v>0</v>
      </c>
      <c r="I43" s="24">
        <v>40.414000000000009</v>
      </c>
      <c r="J43" s="24">
        <v>0</v>
      </c>
      <c r="K43" s="24">
        <v>0</v>
      </c>
      <c r="L43" s="24">
        <v>0</v>
      </c>
      <c r="M43" s="24">
        <v>0</v>
      </c>
      <c r="N43" s="24">
        <v>0</v>
      </c>
      <c r="O43" s="24">
        <v>0</v>
      </c>
      <c r="P43" s="24">
        <v>0</v>
      </c>
      <c r="Q43" s="24">
        <v>0</v>
      </c>
      <c r="R43" s="24">
        <v>0</v>
      </c>
      <c r="S43" s="24">
        <v>0</v>
      </c>
      <c r="T43" s="24">
        <v>0</v>
      </c>
      <c r="U43" s="24">
        <v>0</v>
      </c>
      <c r="V43" s="24">
        <v>0</v>
      </c>
      <c r="W43" s="24">
        <v>0</v>
      </c>
      <c r="X43" s="24">
        <v>0</v>
      </c>
      <c r="Y43" s="24">
        <v>0</v>
      </c>
      <c r="Z43" s="24">
        <v>0</v>
      </c>
      <c r="AA43" s="24">
        <v>0</v>
      </c>
      <c r="AB43" s="24">
        <v>0</v>
      </c>
      <c r="AC43" s="24">
        <v>0</v>
      </c>
      <c r="AD43" s="24">
        <v>0</v>
      </c>
      <c r="AE43" s="24">
        <v>0</v>
      </c>
      <c r="AF43" s="24">
        <v>0</v>
      </c>
      <c r="AG43" s="24">
        <v>0</v>
      </c>
      <c r="AH43" s="24">
        <v>0</v>
      </c>
      <c r="AI43" s="24">
        <v>0</v>
      </c>
      <c r="AJ43" s="25">
        <v>0</v>
      </c>
      <c r="AK43" s="25">
        <v>0</v>
      </c>
      <c r="AL43" s="25">
        <v>0</v>
      </c>
      <c r="AM43" s="25">
        <v>0</v>
      </c>
      <c r="AN43" s="25">
        <v>0</v>
      </c>
      <c r="AO43" s="25">
        <v>0</v>
      </c>
      <c r="AP43" s="25">
        <v>0</v>
      </c>
      <c r="AQ43" s="25">
        <v>0</v>
      </c>
      <c r="AR43" s="25">
        <v>0</v>
      </c>
      <c r="AS43" s="25">
        <v>0</v>
      </c>
      <c r="AT43" s="25">
        <v>0</v>
      </c>
      <c r="AU43" s="25">
        <v>0</v>
      </c>
      <c r="AV43" s="25">
        <v>0</v>
      </c>
      <c r="AW43" s="25">
        <v>0</v>
      </c>
      <c r="AX43" s="25">
        <v>0</v>
      </c>
      <c r="AY43" s="25">
        <v>0</v>
      </c>
      <c r="AZ43" s="25">
        <v>0</v>
      </c>
      <c r="BA43" s="25">
        <v>0</v>
      </c>
      <c r="BB43" s="25">
        <v>0</v>
      </c>
      <c r="BC43" s="25">
        <v>0</v>
      </c>
      <c r="BD43" s="25">
        <v>0</v>
      </c>
      <c r="BE43" s="25">
        <v>0</v>
      </c>
      <c r="BF43" s="25">
        <v>0</v>
      </c>
      <c r="BG43" s="25">
        <v>0</v>
      </c>
      <c r="BH43" s="25">
        <v>0</v>
      </c>
      <c r="BI43" s="25">
        <v>0</v>
      </c>
      <c r="BJ43" s="25">
        <v>0</v>
      </c>
      <c r="BK43" s="25">
        <v>0</v>
      </c>
      <c r="BL43" s="25">
        <v>0</v>
      </c>
      <c r="BM43" s="25">
        <v>0</v>
      </c>
      <c r="BN43" s="25">
        <v>0</v>
      </c>
      <c r="BO43" s="25">
        <v>0</v>
      </c>
      <c r="BP43" s="25">
        <v>0</v>
      </c>
      <c r="BQ43" s="25">
        <v>0</v>
      </c>
      <c r="BR43" s="25">
        <v>0</v>
      </c>
      <c r="BS43" s="25">
        <v>0</v>
      </c>
      <c r="BT43" s="25">
        <v>0</v>
      </c>
      <c r="BU43" s="25">
        <v>0</v>
      </c>
      <c r="BV43" s="25">
        <v>0</v>
      </c>
      <c r="BW43" s="25">
        <v>0</v>
      </c>
      <c r="BX43" s="25">
        <v>0</v>
      </c>
      <c r="BY43" s="25">
        <v>0</v>
      </c>
      <c r="BZ43" s="25">
        <v>0</v>
      </c>
      <c r="CA43" s="25">
        <v>0</v>
      </c>
      <c r="CB43" s="25">
        <v>16.22</v>
      </c>
      <c r="CC43" s="26"/>
      <c r="CD43" s="26"/>
      <c r="CE43" s="25">
        <v>0</v>
      </c>
      <c r="CG43" s="25">
        <v>0</v>
      </c>
      <c r="CH43" s="25">
        <v>0</v>
      </c>
      <c r="CI43" s="25">
        <v>0</v>
      </c>
      <c r="CJ43" s="25">
        <v>0</v>
      </c>
      <c r="CK43" s="25">
        <v>0</v>
      </c>
      <c r="CL43" s="25">
        <v>0</v>
      </c>
      <c r="CM43" s="25">
        <v>0</v>
      </c>
      <c r="CN43" s="25">
        <v>0</v>
      </c>
      <c r="CO43" s="25">
        <v>0</v>
      </c>
      <c r="CP43" s="25">
        <v>0</v>
      </c>
      <c r="CQ43" s="25">
        <v>0</v>
      </c>
    </row>
    <row r="44" spans="1:95" s="25" customFormat="1" x14ac:dyDescent="0.25">
      <c r="A44" s="22" t="str">
        <f>"29/10"</f>
        <v>29/10</v>
      </c>
      <c r="B44" s="23" t="s">
        <v>126</v>
      </c>
      <c r="C44" s="24">
        <v>180</v>
      </c>
      <c r="D44" s="24">
        <v>0.21</v>
      </c>
      <c r="E44" s="24">
        <v>0</v>
      </c>
      <c r="F44" s="24">
        <v>0.05</v>
      </c>
      <c r="G44" s="24">
        <v>0.05</v>
      </c>
      <c r="H44" s="24">
        <v>8.93</v>
      </c>
      <c r="I44" s="24">
        <v>35.632448780487799</v>
      </c>
      <c r="J44" s="24">
        <v>0</v>
      </c>
      <c r="K44" s="24">
        <v>0</v>
      </c>
      <c r="L44" s="24">
        <v>0</v>
      </c>
      <c r="M44" s="24">
        <v>0</v>
      </c>
      <c r="N44" s="24">
        <v>8.75</v>
      </c>
      <c r="O44" s="24">
        <v>0</v>
      </c>
      <c r="P44" s="24">
        <v>0.18</v>
      </c>
      <c r="Q44" s="24">
        <v>0</v>
      </c>
      <c r="R44" s="24">
        <v>0</v>
      </c>
      <c r="S44" s="24">
        <v>0.25</v>
      </c>
      <c r="T44" s="24">
        <v>0.08</v>
      </c>
      <c r="U44" s="24">
        <v>0.56999999999999995</v>
      </c>
      <c r="V44" s="24">
        <v>7.35</v>
      </c>
      <c r="W44" s="24">
        <v>1.96</v>
      </c>
      <c r="X44" s="24">
        <v>0.5</v>
      </c>
      <c r="Y44" s="24">
        <v>0.9</v>
      </c>
      <c r="Z44" s="24">
        <v>0.05</v>
      </c>
      <c r="AA44" s="24">
        <v>0</v>
      </c>
      <c r="AB44" s="24">
        <v>0.4</v>
      </c>
      <c r="AC44" s="24">
        <v>0.09</v>
      </c>
      <c r="AD44" s="24">
        <v>0.01</v>
      </c>
      <c r="AE44" s="24">
        <v>0</v>
      </c>
      <c r="AF44" s="24">
        <v>0</v>
      </c>
      <c r="AG44" s="24">
        <v>0</v>
      </c>
      <c r="AH44" s="24">
        <v>0.01</v>
      </c>
      <c r="AI44" s="24">
        <v>0.7</v>
      </c>
      <c r="AJ44" s="25">
        <v>0</v>
      </c>
      <c r="AK44" s="25">
        <v>0.6</v>
      </c>
      <c r="AL44" s="25">
        <v>0.69</v>
      </c>
      <c r="AM44" s="25">
        <v>0.56000000000000005</v>
      </c>
      <c r="AN44" s="25">
        <v>1.03</v>
      </c>
      <c r="AO44" s="25">
        <v>0.26</v>
      </c>
      <c r="AP44" s="25">
        <v>1.08</v>
      </c>
      <c r="AQ44" s="25">
        <v>0</v>
      </c>
      <c r="AR44" s="25">
        <v>1.38</v>
      </c>
      <c r="AS44" s="25">
        <v>0</v>
      </c>
      <c r="AT44" s="25">
        <v>0</v>
      </c>
      <c r="AU44" s="25">
        <v>0</v>
      </c>
      <c r="AV44" s="25">
        <v>0.77</v>
      </c>
      <c r="AW44" s="25">
        <v>0</v>
      </c>
      <c r="AX44" s="25">
        <v>0</v>
      </c>
      <c r="AY44" s="25">
        <v>0</v>
      </c>
      <c r="AZ44" s="25">
        <v>0</v>
      </c>
      <c r="BA44" s="25">
        <v>0</v>
      </c>
      <c r="BB44" s="25">
        <v>0</v>
      </c>
      <c r="BC44" s="25">
        <v>0</v>
      </c>
      <c r="BD44" s="25">
        <v>0</v>
      </c>
      <c r="BE44" s="25">
        <v>0</v>
      </c>
      <c r="BF44" s="25">
        <v>0</v>
      </c>
      <c r="BG44" s="25">
        <v>0</v>
      </c>
      <c r="BH44" s="25">
        <v>0</v>
      </c>
      <c r="BI44" s="25">
        <v>0</v>
      </c>
      <c r="BJ44" s="25">
        <v>0</v>
      </c>
      <c r="BK44" s="25">
        <v>0</v>
      </c>
      <c r="BL44" s="25">
        <v>0</v>
      </c>
      <c r="BM44" s="25">
        <v>0</v>
      </c>
      <c r="BN44" s="25">
        <v>0</v>
      </c>
      <c r="BO44" s="25">
        <v>0</v>
      </c>
      <c r="BP44" s="25">
        <v>0</v>
      </c>
      <c r="BQ44" s="25">
        <v>0</v>
      </c>
      <c r="BR44" s="25">
        <v>0</v>
      </c>
      <c r="BS44" s="25">
        <v>0</v>
      </c>
      <c r="BT44" s="25">
        <v>0</v>
      </c>
      <c r="BU44" s="25">
        <v>0</v>
      </c>
      <c r="BV44" s="25">
        <v>0</v>
      </c>
      <c r="BW44" s="25">
        <v>0</v>
      </c>
      <c r="BX44" s="25">
        <v>0</v>
      </c>
      <c r="BY44" s="25">
        <v>0</v>
      </c>
      <c r="BZ44" s="25">
        <v>0</v>
      </c>
      <c r="CA44" s="25">
        <v>0</v>
      </c>
      <c r="CB44" s="25">
        <v>179.55</v>
      </c>
      <c r="CC44" s="26"/>
      <c r="CD44" s="26"/>
      <c r="CE44" s="25">
        <v>7.0000000000000007E-2</v>
      </c>
      <c r="CG44" s="25">
        <v>3.21</v>
      </c>
      <c r="CH44" s="25">
        <v>3.1</v>
      </c>
      <c r="CI44" s="25">
        <v>3.16</v>
      </c>
      <c r="CJ44" s="25">
        <v>362.2</v>
      </c>
      <c r="CK44" s="25">
        <v>137.63</v>
      </c>
      <c r="CL44" s="25">
        <v>249.91</v>
      </c>
      <c r="CM44" s="25">
        <v>33.270000000000003</v>
      </c>
      <c r="CN44" s="25">
        <v>19.89</v>
      </c>
      <c r="CO44" s="25">
        <v>26.58</v>
      </c>
      <c r="CP44" s="25">
        <v>8.7799999999999994</v>
      </c>
      <c r="CQ44" s="25">
        <v>0</v>
      </c>
    </row>
    <row r="45" spans="1:95" s="15" customFormat="1" ht="31.5" x14ac:dyDescent="0.25">
      <c r="A45" s="18" t="str">
        <f>"11/4"</f>
        <v>11/4</v>
      </c>
      <c r="B45" s="19" t="s">
        <v>127</v>
      </c>
      <c r="C45" s="20">
        <v>180</v>
      </c>
      <c r="D45" s="20">
        <v>5.89</v>
      </c>
      <c r="E45" s="20">
        <v>2.12</v>
      </c>
      <c r="F45" s="20">
        <v>5.5</v>
      </c>
      <c r="G45" s="20">
        <v>1.19</v>
      </c>
      <c r="H45" s="20">
        <v>29.37</v>
      </c>
      <c r="I45" s="20">
        <v>189.0927954</v>
      </c>
      <c r="J45" s="20">
        <v>3.45</v>
      </c>
      <c r="K45" s="20">
        <v>0.1</v>
      </c>
      <c r="L45" s="20">
        <v>0</v>
      </c>
      <c r="M45" s="20">
        <v>0</v>
      </c>
      <c r="N45" s="20">
        <v>7.02</v>
      </c>
      <c r="O45" s="20">
        <v>21.16</v>
      </c>
      <c r="P45" s="20">
        <v>1.18</v>
      </c>
      <c r="Q45" s="20">
        <v>0</v>
      </c>
      <c r="R45" s="20">
        <v>0</v>
      </c>
      <c r="S45" s="20">
        <v>7.0000000000000007E-2</v>
      </c>
      <c r="T45" s="20">
        <v>1.42</v>
      </c>
      <c r="U45" s="20">
        <v>214.51</v>
      </c>
      <c r="V45" s="20">
        <v>160.66999999999999</v>
      </c>
      <c r="W45" s="20">
        <v>87.09</v>
      </c>
      <c r="X45" s="20">
        <v>34.85</v>
      </c>
      <c r="Y45" s="20">
        <v>130.82</v>
      </c>
      <c r="Z45" s="20">
        <v>0.94</v>
      </c>
      <c r="AA45" s="20">
        <v>19.440000000000001</v>
      </c>
      <c r="AB45" s="20">
        <v>22.32</v>
      </c>
      <c r="AC45" s="20">
        <v>37.17</v>
      </c>
      <c r="AD45" s="20">
        <v>0.15</v>
      </c>
      <c r="AE45" s="20">
        <v>0.13</v>
      </c>
      <c r="AF45" s="20">
        <v>0.1</v>
      </c>
      <c r="AG45" s="20">
        <v>0.52</v>
      </c>
      <c r="AH45" s="20">
        <v>2.2400000000000002</v>
      </c>
      <c r="AI45" s="20">
        <v>0.37</v>
      </c>
      <c r="AJ45" s="15">
        <v>0</v>
      </c>
      <c r="AK45" s="15">
        <v>160.82</v>
      </c>
      <c r="AL45" s="15">
        <v>147.25</v>
      </c>
      <c r="AM45" s="15">
        <v>522.32000000000005</v>
      </c>
      <c r="AN45" s="15">
        <v>99.36</v>
      </c>
      <c r="AO45" s="15">
        <v>100.89</v>
      </c>
      <c r="AP45" s="15">
        <v>137.35</v>
      </c>
      <c r="AQ45" s="15">
        <v>62.73</v>
      </c>
      <c r="AR45" s="15">
        <v>198.05</v>
      </c>
      <c r="AS45" s="15">
        <v>365.3</v>
      </c>
      <c r="AT45" s="15">
        <v>144.91999999999999</v>
      </c>
      <c r="AU45" s="15">
        <v>222.37</v>
      </c>
      <c r="AV45" s="15">
        <v>89.46</v>
      </c>
      <c r="AW45" s="15">
        <v>102.54</v>
      </c>
      <c r="AX45" s="15">
        <v>757.25</v>
      </c>
      <c r="AY45" s="15">
        <v>0</v>
      </c>
      <c r="AZ45" s="15">
        <v>276.13</v>
      </c>
      <c r="BA45" s="15">
        <v>239.16</v>
      </c>
      <c r="BB45" s="15">
        <v>140.52000000000001</v>
      </c>
      <c r="BC45" s="15">
        <v>61.34</v>
      </c>
      <c r="BD45" s="15">
        <v>0.11</v>
      </c>
      <c r="BE45" s="15">
        <v>0.05</v>
      </c>
      <c r="BF45" s="15">
        <v>0.03</v>
      </c>
      <c r="BG45" s="15">
        <v>0.06</v>
      </c>
      <c r="BH45" s="15">
        <v>7.0000000000000007E-2</v>
      </c>
      <c r="BI45" s="15">
        <v>0.32</v>
      </c>
      <c r="BJ45" s="15">
        <v>0</v>
      </c>
      <c r="BK45" s="15">
        <v>0.95</v>
      </c>
      <c r="BL45" s="15">
        <v>0</v>
      </c>
      <c r="BM45" s="15">
        <v>0.28999999999999998</v>
      </c>
      <c r="BN45" s="15">
        <v>0.01</v>
      </c>
      <c r="BO45" s="15">
        <v>0</v>
      </c>
      <c r="BP45" s="15">
        <v>0</v>
      </c>
      <c r="BQ45" s="15">
        <v>0.06</v>
      </c>
      <c r="BR45" s="15">
        <v>0.1</v>
      </c>
      <c r="BS45" s="15">
        <v>0.88</v>
      </c>
      <c r="BT45" s="15">
        <v>0</v>
      </c>
      <c r="BU45" s="15">
        <v>0</v>
      </c>
      <c r="BV45" s="15">
        <v>0.7</v>
      </c>
      <c r="BW45" s="15">
        <v>0.01</v>
      </c>
      <c r="BX45" s="15">
        <v>0</v>
      </c>
      <c r="BY45" s="15">
        <v>0</v>
      </c>
      <c r="BZ45" s="15">
        <v>0</v>
      </c>
      <c r="CA45" s="15">
        <v>0</v>
      </c>
      <c r="CB45" s="15">
        <v>149.44999999999999</v>
      </c>
      <c r="CC45" s="21"/>
      <c r="CD45" s="21"/>
      <c r="CE45" s="15">
        <v>23.16</v>
      </c>
      <c r="CG45" s="15">
        <v>23.28</v>
      </c>
      <c r="CH45" s="15">
        <v>11.46</v>
      </c>
      <c r="CI45" s="15">
        <v>17.37</v>
      </c>
      <c r="CJ45" s="15">
        <v>1594.25</v>
      </c>
      <c r="CK45" s="15">
        <v>730.44</v>
      </c>
      <c r="CL45" s="15">
        <v>1162.3499999999999</v>
      </c>
      <c r="CM45" s="15">
        <v>27.55</v>
      </c>
      <c r="CN45" s="15">
        <v>14.21</v>
      </c>
      <c r="CO45" s="15">
        <v>20.88</v>
      </c>
      <c r="CP45" s="15">
        <v>3.6</v>
      </c>
      <c r="CQ45" s="15">
        <v>0.45</v>
      </c>
    </row>
    <row r="46" spans="1:95" s="16" customFormat="1" x14ac:dyDescent="0.25">
      <c r="A46" s="27"/>
      <c r="B46" s="28" t="s">
        <v>107</v>
      </c>
      <c r="C46" s="29">
        <f>SUM(C41:C45)</f>
        <v>425</v>
      </c>
      <c r="D46" s="29">
        <v>9.86</v>
      </c>
      <c r="E46" s="29">
        <v>2.16</v>
      </c>
      <c r="F46" s="29">
        <v>14.58</v>
      </c>
      <c r="G46" s="29">
        <v>2.44</v>
      </c>
      <c r="H46" s="29">
        <v>59.68</v>
      </c>
      <c r="I46" s="29">
        <v>405.98</v>
      </c>
      <c r="J46" s="29">
        <v>6.01</v>
      </c>
      <c r="K46" s="29">
        <v>0.21</v>
      </c>
      <c r="L46" s="29">
        <v>0</v>
      </c>
      <c r="M46" s="29">
        <v>0</v>
      </c>
      <c r="N46" s="29">
        <v>17.16</v>
      </c>
      <c r="O46" s="29">
        <v>39.880000000000003</v>
      </c>
      <c r="P46" s="29">
        <v>2.63</v>
      </c>
      <c r="Q46" s="29">
        <v>0</v>
      </c>
      <c r="R46" s="29">
        <v>0</v>
      </c>
      <c r="S46" s="29">
        <v>0.44</v>
      </c>
      <c r="T46" s="29">
        <v>2.2000000000000002</v>
      </c>
      <c r="U46" s="29">
        <v>387.42</v>
      </c>
      <c r="V46" s="29">
        <v>221.91</v>
      </c>
      <c r="W46" s="29">
        <v>99.05</v>
      </c>
      <c r="X46" s="29">
        <v>48.55</v>
      </c>
      <c r="Y46" s="29">
        <v>167.22</v>
      </c>
      <c r="Z46" s="29">
        <v>1.8</v>
      </c>
      <c r="AA46" s="29">
        <v>39.44</v>
      </c>
      <c r="AB46" s="29">
        <v>37.72</v>
      </c>
      <c r="AC46" s="29">
        <v>59.76</v>
      </c>
      <c r="AD46" s="29">
        <v>0.89</v>
      </c>
      <c r="AE46" s="29">
        <v>0.2</v>
      </c>
      <c r="AF46" s="29">
        <v>0.13</v>
      </c>
      <c r="AG46" s="29">
        <v>1.17</v>
      </c>
      <c r="AH46" s="29">
        <v>3.46</v>
      </c>
      <c r="AI46" s="29">
        <v>1.08</v>
      </c>
      <c r="AJ46" s="16">
        <v>0</v>
      </c>
      <c r="AK46" s="16">
        <v>312.33</v>
      </c>
      <c r="AL46" s="16">
        <v>304.38</v>
      </c>
      <c r="AM46" s="16">
        <v>763.08</v>
      </c>
      <c r="AN46" s="16">
        <v>182.25</v>
      </c>
      <c r="AO46" s="16">
        <v>148.79</v>
      </c>
      <c r="AP46" s="16">
        <v>234.37</v>
      </c>
      <c r="AQ46" s="16">
        <v>100.08</v>
      </c>
      <c r="AR46" s="16">
        <v>369.53</v>
      </c>
      <c r="AS46" s="16">
        <v>471.5</v>
      </c>
      <c r="AT46" s="16">
        <v>291.42</v>
      </c>
      <c r="AU46" s="16">
        <v>345.62</v>
      </c>
      <c r="AV46" s="16">
        <v>156.38999999999999</v>
      </c>
      <c r="AW46" s="16">
        <v>215.74</v>
      </c>
      <c r="AX46" s="16">
        <v>1694.35</v>
      </c>
      <c r="AY46" s="16">
        <v>0</v>
      </c>
      <c r="AZ46" s="16">
        <v>581.33000000000004</v>
      </c>
      <c r="BA46" s="16">
        <v>374.26</v>
      </c>
      <c r="BB46" s="16">
        <v>231.42</v>
      </c>
      <c r="BC46" s="16">
        <v>131.04</v>
      </c>
      <c r="BD46" s="16">
        <v>0.24</v>
      </c>
      <c r="BE46" s="16">
        <v>0.11</v>
      </c>
      <c r="BF46" s="16">
        <v>0.06</v>
      </c>
      <c r="BG46" s="16">
        <v>0.14000000000000001</v>
      </c>
      <c r="BH46" s="16">
        <v>0.16</v>
      </c>
      <c r="BI46" s="16">
        <v>0.72</v>
      </c>
      <c r="BJ46" s="16">
        <v>0</v>
      </c>
      <c r="BK46" s="16">
        <v>2.19</v>
      </c>
      <c r="BL46" s="16">
        <v>0</v>
      </c>
      <c r="BM46" s="16">
        <v>0.69</v>
      </c>
      <c r="BN46" s="16">
        <v>0.01</v>
      </c>
      <c r="BO46" s="16">
        <v>0</v>
      </c>
      <c r="BP46" s="16">
        <v>0</v>
      </c>
      <c r="BQ46" s="16">
        <v>0.14000000000000001</v>
      </c>
      <c r="BR46" s="16">
        <v>0.22</v>
      </c>
      <c r="BS46" s="16">
        <v>2.25</v>
      </c>
      <c r="BT46" s="16">
        <v>0</v>
      </c>
      <c r="BU46" s="16">
        <v>0</v>
      </c>
      <c r="BV46" s="16">
        <v>1.1000000000000001</v>
      </c>
      <c r="BW46" s="16">
        <v>0.02</v>
      </c>
      <c r="BX46" s="16">
        <v>0</v>
      </c>
      <c r="BY46" s="16">
        <v>0</v>
      </c>
      <c r="BZ46" s="16">
        <v>0</v>
      </c>
      <c r="CA46" s="16">
        <v>0</v>
      </c>
      <c r="CB46" s="16">
        <v>360.11</v>
      </c>
      <c r="CC46" s="13"/>
      <c r="CD46" s="13" t="e">
        <f>$I$46/#REF!*100</f>
        <v>#REF!</v>
      </c>
      <c r="CE46" s="16">
        <v>45.73</v>
      </c>
      <c r="CG46" s="16">
        <v>26.69</v>
      </c>
      <c r="CH46" s="16">
        <v>14.62</v>
      </c>
      <c r="CI46" s="16">
        <v>20.65</v>
      </c>
      <c r="CJ46" s="16">
        <v>2631.44</v>
      </c>
      <c r="CK46" s="16">
        <v>1128.3800000000001</v>
      </c>
      <c r="CL46" s="16">
        <v>1879.91</v>
      </c>
      <c r="CM46" s="16">
        <v>66.989999999999995</v>
      </c>
      <c r="CN46" s="16">
        <v>39.86</v>
      </c>
      <c r="CO46" s="16">
        <v>53.42</v>
      </c>
      <c r="CP46" s="16">
        <v>12.38</v>
      </c>
      <c r="CQ46" s="16">
        <v>0.45</v>
      </c>
    </row>
    <row r="47" spans="1:95" x14ac:dyDescent="0.25">
      <c r="B47" s="17" t="s">
        <v>108</v>
      </c>
    </row>
    <row r="48" spans="1:95" s="15" customFormat="1" x14ac:dyDescent="0.25">
      <c r="A48" s="18" t="str">
        <f>"-"</f>
        <v>-</v>
      </c>
      <c r="B48" s="19" t="s">
        <v>128</v>
      </c>
      <c r="C48" s="20">
        <v>100</v>
      </c>
      <c r="D48" s="20">
        <v>0.6</v>
      </c>
      <c r="E48" s="20">
        <v>0</v>
      </c>
      <c r="F48" s="20">
        <v>0.3</v>
      </c>
      <c r="G48" s="20">
        <v>0.3</v>
      </c>
      <c r="H48" s="20">
        <v>5.6</v>
      </c>
      <c r="I48" s="20">
        <v>24.879999999999995</v>
      </c>
      <c r="J48" s="20">
        <v>0.1</v>
      </c>
      <c r="K48" s="20">
        <v>0</v>
      </c>
      <c r="L48" s="20">
        <v>0</v>
      </c>
      <c r="M48" s="20">
        <v>0</v>
      </c>
      <c r="N48" s="20">
        <v>4.5999999999999996</v>
      </c>
      <c r="O48" s="20">
        <v>0</v>
      </c>
      <c r="P48" s="20">
        <v>1</v>
      </c>
      <c r="Q48" s="20">
        <v>0</v>
      </c>
      <c r="R48" s="20">
        <v>0</v>
      </c>
      <c r="S48" s="20">
        <v>0.1</v>
      </c>
      <c r="T48" s="20">
        <v>0.4</v>
      </c>
      <c r="U48" s="20">
        <v>2</v>
      </c>
      <c r="V48" s="20">
        <v>238</v>
      </c>
      <c r="W48" s="20">
        <v>15</v>
      </c>
      <c r="X48" s="20">
        <v>9</v>
      </c>
      <c r="Y48" s="20">
        <v>12</v>
      </c>
      <c r="Z48" s="20">
        <v>0.4</v>
      </c>
      <c r="AA48" s="20">
        <v>0</v>
      </c>
      <c r="AB48" s="20">
        <v>30</v>
      </c>
      <c r="AC48" s="20">
        <v>5</v>
      </c>
      <c r="AD48" s="20">
        <v>0.1</v>
      </c>
      <c r="AE48" s="20">
        <v>0.03</v>
      </c>
      <c r="AF48" s="20">
        <v>0.03</v>
      </c>
      <c r="AG48" s="20">
        <v>0.6</v>
      </c>
      <c r="AH48" s="20">
        <v>0.7</v>
      </c>
      <c r="AI48" s="20">
        <v>15</v>
      </c>
      <c r="AJ48" s="15">
        <v>0</v>
      </c>
      <c r="AK48" s="15">
        <v>0</v>
      </c>
      <c r="AL48" s="15">
        <v>0</v>
      </c>
      <c r="AM48" s="15">
        <v>450</v>
      </c>
      <c r="AN48" s="15">
        <v>387</v>
      </c>
      <c r="AO48" s="15">
        <v>115</v>
      </c>
      <c r="AP48" s="15">
        <v>216</v>
      </c>
      <c r="AQ48" s="15">
        <v>72</v>
      </c>
      <c r="AR48" s="15">
        <v>225</v>
      </c>
      <c r="AS48" s="15">
        <v>160</v>
      </c>
      <c r="AT48" s="15">
        <v>174</v>
      </c>
      <c r="AU48" s="15">
        <v>344</v>
      </c>
      <c r="AV48" s="15">
        <v>156</v>
      </c>
      <c r="AW48" s="15">
        <v>93</v>
      </c>
      <c r="AX48" s="15">
        <v>897</v>
      </c>
      <c r="AY48" s="15">
        <v>0</v>
      </c>
      <c r="AZ48" s="15">
        <v>518</v>
      </c>
      <c r="BA48" s="15">
        <v>278</v>
      </c>
      <c r="BB48" s="15">
        <v>242</v>
      </c>
      <c r="BC48" s="15">
        <v>50</v>
      </c>
      <c r="BD48" s="15">
        <v>0.1</v>
      </c>
      <c r="BE48" s="15">
        <v>7.0000000000000007E-2</v>
      </c>
      <c r="BF48" s="15">
        <v>0.04</v>
      </c>
      <c r="BG48" s="15">
        <v>0.08</v>
      </c>
      <c r="BH48" s="15">
        <v>0.09</v>
      </c>
      <c r="BI48" s="15">
        <v>0.45</v>
      </c>
      <c r="BJ48" s="15">
        <v>0.03</v>
      </c>
      <c r="BK48" s="15">
        <v>0.56000000000000005</v>
      </c>
      <c r="BL48" s="15">
        <v>0.02</v>
      </c>
      <c r="BM48" s="15">
        <v>0.31</v>
      </c>
      <c r="BN48" s="15">
        <v>0.04</v>
      </c>
      <c r="BO48" s="15">
        <v>0</v>
      </c>
      <c r="BP48" s="15">
        <v>0</v>
      </c>
      <c r="BQ48" s="15">
        <v>0.04</v>
      </c>
      <c r="BR48" s="15">
        <v>0.08</v>
      </c>
      <c r="BS48" s="15">
        <v>0.69</v>
      </c>
      <c r="BT48" s="15">
        <v>0.01</v>
      </c>
      <c r="BU48" s="15">
        <v>0</v>
      </c>
      <c r="BV48" s="15">
        <v>0.02</v>
      </c>
      <c r="BW48" s="15">
        <v>0.03</v>
      </c>
      <c r="BX48" s="15">
        <v>0.08</v>
      </c>
      <c r="BY48" s="15">
        <v>0</v>
      </c>
      <c r="BZ48" s="15">
        <v>0</v>
      </c>
      <c r="CA48" s="15">
        <v>0</v>
      </c>
      <c r="CB48" s="15">
        <v>93</v>
      </c>
      <c r="CC48" s="21"/>
      <c r="CD48" s="21"/>
      <c r="CE48" s="15">
        <v>5</v>
      </c>
      <c r="CG48" s="15">
        <v>0</v>
      </c>
      <c r="CH48" s="15">
        <v>0</v>
      </c>
      <c r="CI48" s="15">
        <v>0</v>
      </c>
      <c r="CJ48" s="15">
        <v>0</v>
      </c>
      <c r="CK48" s="15">
        <v>0</v>
      </c>
      <c r="CL48" s="15">
        <v>0</v>
      </c>
      <c r="CM48" s="15">
        <v>0</v>
      </c>
      <c r="CN48" s="15">
        <v>0</v>
      </c>
      <c r="CO48" s="15">
        <v>0</v>
      </c>
      <c r="CP48" s="15">
        <v>0</v>
      </c>
      <c r="CQ48" s="15">
        <v>0</v>
      </c>
    </row>
    <row r="49" spans="1:95" s="16" customFormat="1" x14ac:dyDescent="0.25">
      <c r="A49" s="27"/>
      <c r="B49" s="28" t="s">
        <v>110</v>
      </c>
      <c r="C49" s="29">
        <f>SUM(C48)</f>
        <v>100</v>
      </c>
      <c r="D49" s="29">
        <v>0.6</v>
      </c>
      <c r="E49" s="29">
        <v>0</v>
      </c>
      <c r="F49" s="29">
        <v>0.3</v>
      </c>
      <c r="G49" s="29">
        <v>0.3</v>
      </c>
      <c r="H49" s="29">
        <v>5.6</v>
      </c>
      <c r="I49" s="29">
        <v>24.88</v>
      </c>
      <c r="J49" s="29">
        <v>0.1</v>
      </c>
      <c r="K49" s="29">
        <v>0</v>
      </c>
      <c r="L49" s="29">
        <v>0</v>
      </c>
      <c r="M49" s="29">
        <v>0</v>
      </c>
      <c r="N49" s="29">
        <v>4.5999999999999996</v>
      </c>
      <c r="O49" s="29">
        <v>0</v>
      </c>
      <c r="P49" s="29">
        <v>1</v>
      </c>
      <c r="Q49" s="29">
        <v>0</v>
      </c>
      <c r="R49" s="29">
        <v>0</v>
      </c>
      <c r="S49" s="29">
        <v>0.1</v>
      </c>
      <c r="T49" s="29">
        <v>0.4</v>
      </c>
      <c r="U49" s="29">
        <v>2</v>
      </c>
      <c r="V49" s="29">
        <v>238</v>
      </c>
      <c r="W49" s="29">
        <v>15</v>
      </c>
      <c r="X49" s="29">
        <v>9</v>
      </c>
      <c r="Y49" s="29">
        <v>12</v>
      </c>
      <c r="Z49" s="29">
        <v>0.4</v>
      </c>
      <c r="AA49" s="29">
        <v>0</v>
      </c>
      <c r="AB49" s="29">
        <v>30</v>
      </c>
      <c r="AC49" s="29">
        <v>5</v>
      </c>
      <c r="AD49" s="29">
        <v>0.1</v>
      </c>
      <c r="AE49" s="29">
        <v>0.03</v>
      </c>
      <c r="AF49" s="29">
        <v>0.03</v>
      </c>
      <c r="AG49" s="29">
        <v>0.6</v>
      </c>
      <c r="AH49" s="29">
        <v>0.7</v>
      </c>
      <c r="AI49" s="29">
        <v>15</v>
      </c>
      <c r="AJ49" s="16">
        <v>0</v>
      </c>
      <c r="AK49" s="16">
        <v>0</v>
      </c>
      <c r="AL49" s="16">
        <v>0</v>
      </c>
      <c r="AM49" s="16">
        <v>450</v>
      </c>
      <c r="AN49" s="16">
        <v>387</v>
      </c>
      <c r="AO49" s="16">
        <v>115</v>
      </c>
      <c r="AP49" s="16">
        <v>216</v>
      </c>
      <c r="AQ49" s="16">
        <v>72</v>
      </c>
      <c r="AR49" s="16">
        <v>225</v>
      </c>
      <c r="AS49" s="16">
        <v>160</v>
      </c>
      <c r="AT49" s="16">
        <v>174</v>
      </c>
      <c r="AU49" s="16">
        <v>344</v>
      </c>
      <c r="AV49" s="16">
        <v>156</v>
      </c>
      <c r="AW49" s="16">
        <v>93</v>
      </c>
      <c r="AX49" s="16">
        <v>897</v>
      </c>
      <c r="AY49" s="16">
        <v>0</v>
      </c>
      <c r="AZ49" s="16">
        <v>518</v>
      </c>
      <c r="BA49" s="16">
        <v>278</v>
      </c>
      <c r="BB49" s="16">
        <v>242</v>
      </c>
      <c r="BC49" s="16">
        <v>50</v>
      </c>
      <c r="BD49" s="16">
        <v>0.1</v>
      </c>
      <c r="BE49" s="16">
        <v>7.0000000000000007E-2</v>
      </c>
      <c r="BF49" s="16">
        <v>0.04</v>
      </c>
      <c r="BG49" s="16">
        <v>0.08</v>
      </c>
      <c r="BH49" s="16">
        <v>0.09</v>
      </c>
      <c r="BI49" s="16">
        <v>0.45</v>
      </c>
      <c r="BJ49" s="16">
        <v>0.03</v>
      </c>
      <c r="BK49" s="16">
        <v>0.56000000000000005</v>
      </c>
      <c r="BL49" s="16">
        <v>0.02</v>
      </c>
      <c r="BM49" s="16">
        <v>0.31</v>
      </c>
      <c r="BN49" s="16">
        <v>0.04</v>
      </c>
      <c r="BO49" s="16">
        <v>0</v>
      </c>
      <c r="BP49" s="16">
        <v>0</v>
      </c>
      <c r="BQ49" s="16">
        <v>0.04</v>
      </c>
      <c r="BR49" s="16">
        <v>0.08</v>
      </c>
      <c r="BS49" s="16">
        <v>0.69</v>
      </c>
      <c r="BT49" s="16">
        <v>0.01</v>
      </c>
      <c r="BU49" s="16">
        <v>0</v>
      </c>
      <c r="BV49" s="16">
        <v>0.02</v>
      </c>
      <c r="BW49" s="16">
        <v>0.03</v>
      </c>
      <c r="BX49" s="16">
        <v>0.08</v>
      </c>
      <c r="BY49" s="16">
        <v>0</v>
      </c>
      <c r="BZ49" s="16">
        <v>0</v>
      </c>
      <c r="CA49" s="16">
        <v>0</v>
      </c>
      <c r="CB49" s="16">
        <v>93</v>
      </c>
      <c r="CC49" s="13"/>
      <c r="CD49" s="13" t="e">
        <f>$I$49/#REF!*100</f>
        <v>#REF!</v>
      </c>
      <c r="CE49" s="16">
        <v>5</v>
      </c>
      <c r="CG49" s="16">
        <v>0</v>
      </c>
      <c r="CH49" s="16">
        <v>0</v>
      </c>
      <c r="CI49" s="16">
        <v>0</v>
      </c>
      <c r="CJ49" s="16">
        <v>0</v>
      </c>
      <c r="CK49" s="16">
        <v>0</v>
      </c>
      <c r="CL49" s="16">
        <v>0</v>
      </c>
      <c r="CM49" s="16">
        <v>0</v>
      </c>
      <c r="CN49" s="16">
        <v>0</v>
      </c>
      <c r="CO49" s="16">
        <v>0</v>
      </c>
      <c r="CP49" s="16">
        <v>0</v>
      </c>
      <c r="CQ49" s="16">
        <v>0</v>
      </c>
    </row>
    <row r="50" spans="1:95" x14ac:dyDescent="0.25">
      <c r="B50" s="17" t="s">
        <v>111</v>
      </c>
    </row>
    <row r="51" spans="1:95" s="25" customFormat="1" x14ac:dyDescent="0.25">
      <c r="A51" s="22" t="str">
        <f>"-"</f>
        <v>-</v>
      </c>
      <c r="B51" s="23" t="s">
        <v>112</v>
      </c>
      <c r="C51" s="24">
        <v>20</v>
      </c>
      <c r="D51" s="24">
        <v>1.32</v>
      </c>
      <c r="E51" s="24">
        <v>0</v>
      </c>
      <c r="F51" s="24">
        <v>0.13</v>
      </c>
      <c r="G51" s="24">
        <v>0.13</v>
      </c>
      <c r="H51" s="24">
        <v>9.3800000000000008</v>
      </c>
      <c r="I51" s="24">
        <v>44.780199999999994</v>
      </c>
      <c r="J51" s="24">
        <v>0</v>
      </c>
      <c r="K51" s="24">
        <v>0</v>
      </c>
      <c r="L51" s="24">
        <v>0</v>
      </c>
      <c r="M51" s="24">
        <v>0</v>
      </c>
      <c r="N51" s="24">
        <v>0.22</v>
      </c>
      <c r="O51" s="24">
        <v>9.1199999999999992</v>
      </c>
      <c r="P51" s="24">
        <v>0.04</v>
      </c>
      <c r="Q51" s="24">
        <v>0</v>
      </c>
      <c r="R51" s="24">
        <v>0</v>
      </c>
      <c r="S51" s="24">
        <v>0</v>
      </c>
      <c r="T51" s="24">
        <v>0.36</v>
      </c>
      <c r="U51" s="24">
        <v>0</v>
      </c>
      <c r="V51" s="24">
        <v>0</v>
      </c>
      <c r="W51" s="24">
        <v>0</v>
      </c>
      <c r="X51" s="24">
        <v>0</v>
      </c>
      <c r="Y51" s="24">
        <v>0</v>
      </c>
      <c r="Z51" s="24">
        <v>0</v>
      </c>
      <c r="AA51" s="24">
        <v>0</v>
      </c>
      <c r="AB51" s="24">
        <v>0</v>
      </c>
      <c r="AC51" s="24">
        <v>0</v>
      </c>
      <c r="AD51" s="24">
        <v>0</v>
      </c>
      <c r="AE51" s="24">
        <v>0</v>
      </c>
      <c r="AF51" s="24">
        <v>0</v>
      </c>
      <c r="AG51" s="24">
        <v>0</v>
      </c>
      <c r="AH51" s="24">
        <v>0</v>
      </c>
      <c r="AI51" s="24">
        <v>0</v>
      </c>
      <c r="AJ51" s="25">
        <v>0</v>
      </c>
      <c r="AK51" s="25">
        <v>63.86</v>
      </c>
      <c r="AL51" s="25">
        <v>66.47</v>
      </c>
      <c r="AM51" s="25">
        <v>101.79</v>
      </c>
      <c r="AN51" s="25">
        <v>33.76</v>
      </c>
      <c r="AO51" s="25">
        <v>20.010000000000002</v>
      </c>
      <c r="AP51" s="25">
        <v>40.020000000000003</v>
      </c>
      <c r="AQ51" s="25">
        <v>15.14</v>
      </c>
      <c r="AR51" s="25">
        <v>72.38</v>
      </c>
      <c r="AS51" s="25">
        <v>44.89</v>
      </c>
      <c r="AT51" s="25">
        <v>62.64</v>
      </c>
      <c r="AU51" s="25">
        <v>51.68</v>
      </c>
      <c r="AV51" s="25">
        <v>27.14</v>
      </c>
      <c r="AW51" s="25">
        <v>48.02</v>
      </c>
      <c r="AX51" s="25">
        <v>401.59</v>
      </c>
      <c r="AY51" s="25">
        <v>0</v>
      </c>
      <c r="AZ51" s="25">
        <v>130.85</v>
      </c>
      <c r="BA51" s="25">
        <v>56.9</v>
      </c>
      <c r="BB51" s="25">
        <v>37.76</v>
      </c>
      <c r="BC51" s="25">
        <v>29.93</v>
      </c>
      <c r="BD51" s="25">
        <v>0</v>
      </c>
      <c r="BE51" s="25">
        <v>0</v>
      </c>
      <c r="BF51" s="25">
        <v>0</v>
      </c>
      <c r="BG51" s="25">
        <v>0</v>
      </c>
      <c r="BH51" s="25">
        <v>0</v>
      </c>
      <c r="BI51" s="25">
        <v>0</v>
      </c>
      <c r="BJ51" s="25">
        <v>0</v>
      </c>
      <c r="BK51" s="25">
        <v>0.02</v>
      </c>
      <c r="BL51" s="25">
        <v>0</v>
      </c>
      <c r="BM51" s="25">
        <v>0</v>
      </c>
      <c r="BN51" s="25">
        <v>0</v>
      </c>
      <c r="BO51" s="25">
        <v>0</v>
      </c>
      <c r="BP51" s="25">
        <v>0</v>
      </c>
      <c r="BQ51" s="25">
        <v>0</v>
      </c>
      <c r="BR51" s="25">
        <v>0</v>
      </c>
      <c r="BS51" s="25">
        <v>0.01</v>
      </c>
      <c r="BT51" s="25">
        <v>0</v>
      </c>
      <c r="BU51" s="25">
        <v>0</v>
      </c>
      <c r="BV51" s="25">
        <v>0.06</v>
      </c>
      <c r="BW51" s="25">
        <v>0</v>
      </c>
      <c r="BX51" s="25">
        <v>0</v>
      </c>
      <c r="BY51" s="25">
        <v>0</v>
      </c>
      <c r="BZ51" s="25">
        <v>0</v>
      </c>
      <c r="CA51" s="25">
        <v>0</v>
      </c>
      <c r="CB51" s="25">
        <v>7.82</v>
      </c>
      <c r="CC51" s="26"/>
      <c r="CD51" s="26"/>
      <c r="CE51" s="25">
        <v>0</v>
      </c>
      <c r="CG51" s="25">
        <v>0</v>
      </c>
      <c r="CH51" s="25">
        <v>0</v>
      </c>
      <c r="CI51" s="25">
        <v>0</v>
      </c>
      <c r="CJ51" s="25">
        <v>380</v>
      </c>
      <c r="CK51" s="25">
        <v>146.4</v>
      </c>
      <c r="CL51" s="25">
        <v>263.2</v>
      </c>
      <c r="CM51" s="25">
        <v>3.04</v>
      </c>
      <c r="CN51" s="25">
        <v>3.04</v>
      </c>
      <c r="CO51" s="25">
        <v>3.04</v>
      </c>
      <c r="CP51" s="25">
        <v>0</v>
      </c>
      <c r="CQ51" s="25">
        <v>0</v>
      </c>
    </row>
    <row r="52" spans="1:95" s="25" customFormat="1" x14ac:dyDescent="0.25">
      <c r="A52" s="22" t="str">
        <f>"-"</f>
        <v>-</v>
      </c>
      <c r="B52" s="23" t="s">
        <v>113</v>
      </c>
      <c r="C52" s="24">
        <v>20</v>
      </c>
      <c r="D52" s="24">
        <v>1.32</v>
      </c>
      <c r="E52" s="24">
        <v>0</v>
      </c>
      <c r="F52" s="24">
        <v>0.24</v>
      </c>
      <c r="G52" s="24">
        <v>0.24</v>
      </c>
      <c r="H52" s="24">
        <v>8.34</v>
      </c>
      <c r="I52" s="24">
        <v>38.676000000000002</v>
      </c>
      <c r="J52" s="24">
        <v>0.04</v>
      </c>
      <c r="K52" s="24">
        <v>0</v>
      </c>
      <c r="L52" s="24">
        <v>0</v>
      </c>
      <c r="M52" s="24">
        <v>0</v>
      </c>
      <c r="N52" s="24">
        <v>0.24</v>
      </c>
      <c r="O52" s="24">
        <v>6.44</v>
      </c>
      <c r="P52" s="24">
        <v>1.66</v>
      </c>
      <c r="Q52" s="24">
        <v>0</v>
      </c>
      <c r="R52" s="24">
        <v>0</v>
      </c>
      <c r="S52" s="24">
        <v>0.2</v>
      </c>
      <c r="T52" s="24">
        <v>0.5</v>
      </c>
      <c r="U52" s="24">
        <v>122</v>
      </c>
      <c r="V52" s="24">
        <v>49</v>
      </c>
      <c r="W52" s="24">
        <v>7</v>
      </c>
      <c r="X52" s="24">
        <v>9.4</v>
      </c>
      <c r="Y52" s="24">
        <v>31.6</v>
      </c>
      <c r="Z52" s="24">
        <v>0.78</v>
      </c>
      <c r="AA52" s="24">
        <v>0</v>
      </c>
      <c r="AB52" s="24">
        <v>1</v>
      </c>
      <c r="AC52" s="24">
        <v>0.2</v>
      </c>
      <c r="AD52" s="24">
        <v>0.28000000000000003</v>
      </c>
      <c r="AE52" s="24">
        <v>0.04</v>
      </c>
      <c r="AF52" s="24">
        <v>0.02</v>
      </c>
      <c r="AG52" s="24">
        <v>0.14000000000000001</v>
      </c>
      <c r="AH52" s="24">
        <v>0.4</v>
      </c>
      <c r="AI52" s="24">
        <v>0</v>
      </c>
      <c r="AJ52" s="25">
        <v>0</v>
      </c>
      <c r="AK52" s="25">
        <v>64.400000000000006</v>
      </c>
      <c r="AL52" s="25">
        <v>49.6</v>
      </c>
      <c r="AM52" s="25">
        <v>85.4</v>
      </c>
      <c r="AN52" s="25">
        <v>44.6</v>
      </c>
      <c r="AO52" s="25">
        <v>18.600000000000001</v>
      </c>
      <c r="AP52" s="25">
        <v>39.6</v>
      </c>
      <c r="AQ52" s="25">
        <v>16</v>
      </c>
      <c r="AR52" s="25">
        <v>74.2</v>
      </c>
      <c r="AS52" s="25">
        <v>59.4</v>
      </c>
      <c r="AT52" s="25">
        <v>58.2</v>
      </c>
      <c r="AU52" s="25">
        <v>92.8</v>
      </c>
      <c r="AV52" s="25">
        <v>24.8</v>
      </c>
      <c r="AW52" s="25">
        <v>62</v>
      </c>
      <c r="AX52" s="25">
        <v>311.8</v>
      </c>
      <c r="AY52" s="25">
        <v>0</v>
      </c>
      <c r="AZ52" s="25">
        <v>105.2</v>
      </c>
      <c r="BA52" s="25">
        <v>58.2</v>
      </c>
      <c r="BB52" s="25">
        <v>36</v>
      </c>
      <c r="BC52" s="25">
        <v>26</v>
      </c>
      <c r="BD52" s="25">
        <v>0</v>
      </c>
      <c r="BE52" s="25">
        <v>0</v>
      </c>
      <c r="BF52" s="25">
        <v>0</v>
      </c>
      <c r="BG52" s="25">
        <v>0</v>
      </c>
      <c r="BH52" s="25">
        <v>0</v>
      </c>
      <c r="BI52" s="25">
        <v>0</v>
      </c>
      <c r="BJ52" s="25">
        <v>0</v>
      </c>
      <c r="BK52" s="25">
        <v>0.03</v>
      </c>
      <c r="BL52" s="25">
        <v>0</v>
      </c>
      <c r="BM52" s="25">
        <v>0</v>
      </c>
      <c r="BN52" s="25">
        <v>0</v>
      </c>
      <c r="BO52" s="25">
        <v>0</v>
      </c>
      <c r="BP52" s="25">
        <v>0</v>
      </c>
      <c r="BQ52" s="25">
        <v>0</v>
      </c>
      <c r="BR52" s="25">
        <v>0</v>
      </c>
      <c r="BS52" s="25">
        <v>0.02</v>
      </c>
      <c r="BT52" s="25">
        <v>0</v>
      </c>
      <c r="BU52" s="25">
        <v>0</v>
      </c>
      <c r="BV52" s="25">
        <v>0.1</v>
      </c>
      <c r="BW52" s="25">
        <v>0.02</v>
      </c>
      <c r="BX52" s="25">
        <v>0</v>
      </c>
      <c r="BY52" s="25">
        <v>0</v>
      </c>
      <c r="BZ52" s="25">
        <v>0</v>
      </c>
      <c r="CA52" s="25">
        <v>0</v>
      </c>
      <c r="CB52" s="25">
        <v>9.4</v>
      </c>
      <c r="CC52" s="26"/>
      <c r="CD52" s="26"/>
      <c r="CE52" s="25">
        <v>0.17</v>
      </c>
      <c r="CG52" s="25">
        <v>1</v>
      </c>
      <c r="CH52" s="25">
        <v>1</v>
      </c>
      <c r="CI52" s="25">
        <v>1</v>
      </c>
      <c r="CJ52" s="25">
        <v>190</v>
      </c>
      <c r="CK52" s="25">
        <v>73.2</v>
      </c>
      <c r="CL52" s="25">
        <v>131.6</v>
      </c>
      <c r="CM52" s="25">
        <v>1.9</v>
      </c>
      <c r="CN52" s="25">
        <v>1.58</v>
      </c>
      <c r="CO52" s="25">
        <v>1.74</v>
      </c>
      <c r="CP52" s="25">
        <v>0</v>
      </c>
      <c r="CQ52" s="25">
        <v>0</v>
      </c>
    </row>
    <row r="53" spans="1:95" s="25" customFormat="1" x14ac:dyDescent="0.25">
      <c r="A53" s="22" t="str">
        <f>"6/10"</f>
        <v>6/10</v>
      </c>
      <c r="B53" s="23" t="s">
        <v>129</v>
      </c>
      <c r="C53" s="24">
        <v>180</v>
      </c>
      <c r="D53" s="24">
        <v>0.92</v>
      </c>
      <c r="E53" s="24">
        <v>0</v>
      </c>
      <c r="F53" s="24">
        <v>0.05</v>
      </c>
      <c r="G53" s="24">
        <v>0.05</v>
      </c>
      <c r="H53" s="24">
        <v>20.86</v>
      </c>
      <c r="I53" s="24">
        <v>78.839027999999999</v>
      </c>
      <c r="J53" s="24">
        <v>0.02</v>
      </c>
      <c r="K53" s="24">
        <v>0</v>
      </c>
      <c r="L53" s="24">
        <v>0</v>
      </c>
      <c r="M53" s="24">
        <v>0</v>
      </c>
      <c r="N53" s="24">
        <v>17.27</v>
      </c>
      <c r="O53" s="24">
        <v>0.51</v>
      </c>
      <c r="P53" s="24">
        <v>3.08</v>
      </c>
      <c r="Q53" s="24">
        <v>0</v>
      </c>
      <c r="R53" s="24">
        <v>0</v>
      </c>
      <c r="S53" s="24">
        <v>0.27</v>
      </c>
      <c r="T53" s="24">
        <v>0.73</v>
      </c>
      <c r="U53" s="24">
        <v>3.12</v>
      </c>
      <c r="V53" s="24">
        <v>306.24</v>
      </c>
      <c r="W53" s="24">
        <v>28.2</v>
      </c>
      <c r="X53" s="24">
        <v>17.96</v>
      </c>
      <c r="Y53" s="24">
        <v>24.44</v>
      </c>
      <c r="Z53" s="24">
        <v>0.57999999999999996</v>
      </c>
      <c r="AA53" s="24">
        <v>0</v>
      </c>
      <c r="AB53" s="24">
        <v>567</v>
      </c>
      <c r="AC53" s="24">
        <v>104.94</v>
      </c>
      <c r="AD53" s="24">
        <v>0.99</v>
      </c>
      <c r="AE53" s="24">
        <v>0.02</v>
      </c>
      <c r="AF53" s="24">
        <v>0.03</v>
      </c>
      <c r="AG53" s="24">
        <v>0.46</v>
      </c>
      <c r="AH53" s="24">
        <v>0.7</v>
      </c>
      <c r="AI53" s="24">
        <v>0.28999999999999998</v>
      </c>
      <c r="AJ53" s="25">
        <v>0</v>
      </c>
      <c r="AK53" s="25">
        <v>0.01</v>
      </c>
      <c r="AL53" s="25">
        <v>0.01</v>
      </c>
      <c r="AM53" s="25">
        <v>0.01</v>
      </c>
      <c r="AN53" s="25">
        <v>0.02</v>
      </c>
      <c r="AO53" s="25">
        <v>0</v>
      </c>
      <c r="AP53" s="25">
        <v>0.01</v>
      </c>
      <c r="AQ53" s="25">
        <v>0</v>
      </c>
      <c r="AR53" s="25">
        <v>0.01</v>
      </c>
      <c r="AS53" s="25">
        <v>0.01</v>
      </c>
      <c r="AT53" s="25">
        <v>0.01</v>
      </c>
      <c r="AU53" s="25">
        <v>0.05</v>
      </c>
      <c r="AV53" s="25">
        <v>0</v>
      </c>
      <c r="AW53" s="25">
        <v>0.01</v>
      </c>
      <c r="AX53" s="25">
        <v>0.02</v>
      </c>
      <c r="AY53" s="25">
        <v>0</v>
      </c>
      <c r="AZ53" s="25">
        <v>0.01</v>
      </c>
      <c r="BA53" s="25">
        <v>0.01</v>
      </c>
      <c r="BB53" s="25">
        <v>0.01</v>
      </c>
      <c r="BC53" s="25">
        <v>0</v>
      </c>
      <c r="BD53" s="25">
        <v>0</v>
      </c>
      <c r="BE53" s="25">
        <v>0</v>
      </c>
      <c r="BF53" s="25">
        <v>0</v>
      </c>
      <c r="BG53" s="25">
        <v>0</v>
      </c>
      <c r="BH53" s="25">
        <v>0</v>
      </c>
      <c r="BI53" s="25">
        <v>0</v>
      </c>
      <c r="BJ53" s="25">
        <v>0</v>
      </c>
      <c r="BK53" s="25">
        <v>0</v>
      </c>
      <c r="BL53" s="25">
        <v>0</v>
      </c>
      <c r="BM53" s="25">
        <v>0</v>
      </c>
      <c r="BN53" s="25">
        <v>0</v>
      </c>
      <c r="BO53" s="25">
        <v>0</v>
      </c>
      <c r="BP53" s="25">
        <v>0</v>
      </c>
      <c r="BQ53" s="25">
        <v>0</v>
      </c>
      <c r="BR53" s="25">
        <v>0</v>
      </c>
      <c r="BS53" s="25">
        <v>0.01</v>
      </c>
      <c r="BT53" s="25">
        <v>0</v>
      </c>
      <c r="BU53" s="25">
        <v>0</v>
      </c>
      <c r="BV53" s="25">
        <v>0.01</v>
      </c>
      <c r="BW53" s="25">
        <v>0</v>
      </c>
      <c r="BX53" s="25">
        <v>0</v>
      </c>
      <c r="BY53" s="25">
        <v>0</v>
      </c>
      <c r="BZ53" s="25">
        <v>0</v>
      </c>
      <c r="CA53" s="25">
        <v>0</v>
      </c>
      <c r="CB53" s="25">
        <v>192.61</v>
      </c>
      <c r="CC53" s="26"/>
      <c r="CD53" s="26"/>
      <c r="CE53" s="25">
        <v>94.5</v>
      </c>
      <c r="CG53" s="25">
        <v>3.29</v>
      </c>
      <c r="CH53" s="25">
        <v>3.29</v>
      </c>
      <c r="CI53" s="25">
        <v>3.29</v>
      </c>
      <c r="CJ53" s="25">
        <v>378.75</v>
      </c>
      <c r="CK53" s="25">
        <v>144.15</v>
      </c>
      <c r="CL53" s="25">
        <v>261.45</v>
      </c>
      <c r="CM53" s="25">
        <v>34.950000000000003</v>
      </c>
      <c r="CN53" s="25">
        <v>20.78</v>
      </c>
      <c r="CO53" s="25">
        <v>27.86</v>
      </c>
      <c r="CP53" s="25">
        <v>9</v>
      </c>
      <c r="CQ53" s="25">
        <v>0</v>
      </c>
    </row>
    <row r="54" spans="1:95" s="25" customFormat="1" ht="31.5" x14ac:dyDescent="0.25">
      <c r="A54" s="22" t="str">
        <f>"32/1"</f>
        <v>32/1</v>
      </c>
      <c r="B54" s="23" t="s">
        <v>130</v>
      </c>
      <c r="C54" s="24">
        <v>50</v>
      </c>
      <c r="D54" s="24">
        <v>0.69</v>
      </c>
      <c r="E54" s="24">
        <v>0</v>
      </c>
      <c r="F54" s="24">
        <v>2.98</v>
      </c>
      <c r="G54" s="24">
        <v>2.98</v>
      </c>
      <c r="H54" s="24">
        <v>4.51</v>
      </c>
      <c r="I54" s="24">
        <v>44.932072920000003</v>
      </c>
      <c r="J54" s="24">
        <v>0.38</v>
      </c>
      <c r="K54" s="24">
        <v>1.95</v>
      </c>
      <c r="L54" s="24">
        <v>0</v>
      </c>
      <c r="M54" s="24">
        <v>0</v>
      </c>
      <c r="N54" s="24">
        <v>3.37</v>
      </c>
      <c r="O54" s="24">
        <v>0.04</v>
      </c>
      <c r="P54" s="24">
        <v>1.0900000000000001</v>
      </c>
      <c r="Q54" s="24">
        <v>0</v>
      </c>
      <c r="R54" s="24">
        <v>0</v>
      </c>
      <c r="S54" s="24">
        <v>0.05</v>
      </c>
      <c r="T54" s="24">
        <v>0.73</v>
      </c>
      <c r="U54" s="24">
        <v>111.56</v>
      </c>
      <c r="V54" s="24">
        <v>111.68</v>
      </c>
      <c r="W54" s="24">
        <v>17.04</v>
      </c>
      <c r="X54" s="24">
        <v>9.65</v>
      </c>
      <c r="Y54" s="24">
        <v>19</v>
      </c>
      <c r="Z54" s="24">
        <v>0.62</v>
      </c>
      <c r="AA54" s="24">
        <v>0</v>
      </c>
      <c r="AB54" s="24">
        <v>4.12</v>
      </c>
      <c r="AC54" s="24">
        <v>0.99</v>
      </c>
      <c r="AD54" s="24">
        <v>1.37</v>
      </c>
      <c r="AE54" s="24">
        <v>0.01</v>
      </c>
      <c r="AF54" s="24">
        <v>0.02</v>
      </c>
      <c r="AG54" s="24">
        <v>7.0000000000000007E-2</v>
      </c>
      <c r="AH54" s="24">
        <v>0.2</v>
      </c>
      <c r="AI54" s="24">
        <v>0.97</v>
      </c>
      <c r="AJ54" s="25">
        <v>0</v>
      </c>
      <c r="AK54" s="25">
        <v>24.4</v>
      </c>
      <c r="AL54" s="25">
        <v>27.62</v>
      </c>
      <c r="AM54" s="25">
        <v>30.85</v>
      </c>
      <c r="AN54" s="25">
        <v>42.35</v>
      </c>
      <c r="AO54" s="25">
        <v>9.2100000000000009</v>
      </c>
      <c r="AP54" s="25">
        <v>24.4</v>
      </c>
      <c r="AQ54" s="25">
        <v>5.98</v>
      </c>
      <c r="AR54" s="25">
        <v>20.72</v>
      </c>
      <c r="AS54" s="25">
        <v>18.420000000000002</v>
      </c>
      <c r="AT54" s="25">
        <v>33.61</v>
      </c>
      <c r="AU54" s="25">
        <v>151</v>
      </c>
      <c r="AV54" s="25">
        <v>6.45</v>
      </c>
      <c r="AW54" s="25">
        <v>17.489999999999998</v>
      </c>
      <c r="AX54" s="25">
        <v>126.14</v>
      </c>
      <c r="AY54" s="25">
        <v>0</v>
      </c>
      <c r="AZ54" s="25">
        <v>21.64</v>
      </c>
      <c r="BA54" s="25">
        <v>29</v>
      </c>
      <c r="BB54" s="25">
        <v>23.02</v>
      </c>
      <c r="BC54" s="25">
        <v>6.91</v>
      </c>
      <c r="BD54" s="25">
        <v>0</v>
      </c>
      <c r="BE54" s="25">
        <v>0</v>
      </c>
      <c r="BF54" s="25">
        <v>0</v>
      </c>
      <c r="BG54" s="25">
        <v>0</v>
      </c>
      <c r="BH54" s="25">
        <v>0</v>
      </c>
      <c r="BI54" s="25">
        <v>0</v>
      </c>
      <c r="BJ54" s="25">
        <v>0</v>
      </c>
      <c r="BK54" s="25">
        <v>0.18</v>
      </c>
      <c r="BL54" s="25">
        <v>0</v>
      </c>
      <c r="BM54" s="25">
        <v>0.12</v>
      </c>
      <c r="BN54" s="25">
        <v>0.01</v>
      </c>
      <c r="BO54" s="25">
        <v>0.02</v>
      </c>
      <c r="BP54" s="25">
        <v>0</v>
      </c>
      <c r="BQ54" s="25">
        <v>0</v>
      </c>
      <c r="BR54" s="25">
        <v>0</v>
      </c>
      <c r="BS54" s="25">
        <v>0.7</v>
      </c>
      <c r="BT54" s="25">
        <v>0</v>
      </c>
      <c r="BU54" s="25">
        <v>0</v>
      </c>
      <c r="BV54" s="25">
        <v>1.73</v>
      </c>
      <c r="BW54" s="25">
        <v>0</v>
      </c>
      <c r="BX54" s="25">
        <v>0</v>
      </c>
      <c r="BY54" s="25">
        <v>0</v>
      </c>
      <c r="BZ54" s="25">
        <v>0</v>
      </c>
      <c r="CA54" s="25">
        <v>0</v>
      </c>
      <c r="CB54" s="25">
        <v>42.53</v>
      </c>
      <c r="CC54" s="26"/>
      <c r="CD54" s="26"/>
      <c r="CE54" s="25">
        <v>0.69</v>
      </c>
      <c r="CG54" s="25">
        <v>10.87</v>
      </c>
      <c r="CH54" s="25">
        <v>6.79</v>
      </c>
      <c r="CI54" s="25">
        <v>8.83</v>
      </c>
      <c r="CJ54" s="25">
        <v>341.73</v>
      </c>
      <c r="CK54" s="25">
        <v>81.75</v>
      </c>
      <c r="CL54" s="25">
        <v>211.74</v>
      </c>
      <c r="CM54" s="25">
        <v>1.64</v>
      </c>
      <c r="CN54" s="25">
        <v>1.04</v>
      </c>
      <c r="CO54" s="25">
        <v>1.34</v>
      </c>
      <c r="CP54" s="25">
        <v>0</v>
      </c>
      <c r="CQ54" s="25">
        <v>0.25</v>
      </c>
    </row>
    <row r="55" spans="1:95" s="25" customFormat="1" ht="31.5" customHeight="1" x14ac:dyDescent="0.25">
      <c r="A55" s="22" t="str">
        <f>"18/2"</f>
        <v>18/2</v>
      </c>
      <c r="B55" s="23" t="s">
        <v>131</v>
      </c>
      <c r="C55" s="24">
        <v>180</v>
      </c>
      <c r="D55" s="24">
        <v>1.93</v>
      </c>
      <c r="E55" s="24">
        <v>5.74</v>
      </c>
      <c r="F55" s="24">
        <v>1.72</v>
      </c>
      <c r="G55" s="24">
        <v>1.72</v>
      </c>
      <c r="H55" s="24">
        <v>14.6</v>
      </c>
      <c r="I55" s="24">
        <v>80.275480919999993</v>
      </c>
      <c r="J55" s="24">
        <v>0.24</v>
      </c>
      <c r="K55" s="24">
        <v>0.94</v>
      </c>
      <c r="L55" s="24">
        <v>0</v>
      </c>
      <c r="M55" s="24">
        <v>0</v>
      </c>
      <c r="N55" s="24">
        <v>1.75</v>
      </c>
      <c r="O55" s="24">
        <v>11.6</v>
      </c>
      <c r="P55" s="24">
        <v>1.25</v>
      </c>
      <c r="Q55" s="24">
        <v>0</v>
      </c>
      <c r="R55" s="24">
        <v>0</v>
      </c>
      <c r="S55" s="24">
        <v>0.14000000000000001</v>
      </c>
      <c r="T55" s="24">
        <v>1.0900000000000001</v>
      </c>
      <c r="U55" s="24">
        <v>142.66</v>
      </c>
      <c r="V55" s="24">
        <v>317.95999999999998</v>
      </c>
      <c r="W55" s="24">
        <v>11.24</v>
      </c>
      <c r="X55" s="24">
        <v>15.92</v>
      </c>
      <c r="Y55" s="24">
        <v>40.020000000000003</v>
      </c>
      <c r="Z55" s="24">
        <v>0.66</v>
      </c>
      <c r="AA55" s="24">
        <v>0</v>
      </c>
      <c r="AB55" s="24">
        <v>942.19</v>
      </c>
      <c r="AC55" s="24">
        <v>174.31</v>
      </c>
      <c r="AD55" s="24">
        <v>0.84</v>
      </c>
      <c r="AE55" s="24">
        <v>7.0000000000000007E-2</v>
      </c>
      <c r="AF55" s="24">
        <v>0.04</v>
      </c>
      <c r="AG55" s="24">
        <v>0.7</v>
      </c>
      <c r="AH55" s="24">
        <v>1.24</v>
      </c>
      <c r="AI55" s="24">
        <v>4.41</v>
      </c>
      <c r="AJ55" s="25">
        <v>0</v>
      </c>
      <c r="AK55" s="25">
        <v>48.91</v>
      </c>
      <c r="AL55" s="25">
        <v>52.8</v>
      </c>
      <c r="AM55" s="25">
        <v>84.78</v>
      </c>
      <c r="AN55" s="25">
        <v>50.35</v>
      </c>
      <c r="AO55" s="25">
        <v>16.420000000000002</v>
      </c>
      <c r="AP55" s="25">
        <v>44.18</v>
      </c>
      <c r="AQ55" s="25">
        <v>17.54</v>
      </c>
      <c r="AR55" s="25">
        <v>57.87</v>
      </c>
      <c r="AS55" s="25">
        <v>55.81</v>
      </c>
      <c r="AT55" s="25">
        <v>110.44</v>
      </c>
      <c r="AU55" s="25">
        <v>69.8</v>
      </c>
      <c r="AV55" s="25">
        <v>22.08</v>
      </c>
      <c r="AW55" s="25">
        <v>47.19</v>
      </c>
      <c r="AX55" s="25">
        <v>343.9</v>
      </c>
      <c r="AY55" s="25">
        <v>0</v>
      </c>
      <c r="AZ55" s="25">
        <v>85.19</v>
      </c>
      <c r="BA55" s="25">
        <v>51.12</v>
      </c>
      <c r="BB55" s="25">
        <v>33.840000000000003</v>
      </c>
      <c r="BC55" s="25">
        <v>21.41</v>
      </c>
      <c r="BD55" s="25">
        <v>0</v>
      </c>
      <c r="BE55" s="25">
        <v>0</v>
      </c>
      <c r="BF55" s="25">
        <v>0</v>
      </c>
      <c r="BG55" s="25">
        <v>0</v>
      </c>
      <c r="BH55" s="25">
        <v>0</v>
      </c>
      <c r="BI55" s="25">
        <v>0</v>
      </c>
      <c r="BJ55" s="25">
        <v>0</v>
      </c>
      <c r="BK55" s="25">
        <v>0.14000000000000001</v>
      </c>
      <c r="BL55" s="25">
        <v>0</v>
      </c>
      <c r="BM55" s="25">
        <v>7.0000000000000007E-2</v>
      </c>
      <c r="BN55" s="25">
        <v>0</v>
      </c>
      <c r="BO55" s="25">
        <v>0.01</v>
      </c>
      <c r="BP55" s="25">
        <v>0</v>
      </c>
      <c r="BQ55" s="25">
        <v>0</v>
      </c>
      <c r="BR55" s="25">
        <v>0</v>
      </c>
      <c r="BS55" s="25">
        <v>0.42</v>
      </c>
      <c r="BT55" s="25">
        <v>0</v>
      </c>
      <c r="BU55" s="25">
        <v>0</v>
      </c>
      <c r="BV55" s="25">
        <v>0.9</v>
      </c>
      <c r="BW55" s="25">
        <v>0</v>
      </c>
      <c r="BX55" s="25">
        <v>0</v>
      </c>
      <c r="BY55" s="25">
        <v>0</v>
      </c>
      <c r="BZ55" s="25">
        <v>0</v>
      </c>
      <c r="CA55" s="25">
        <v>0</v>
      </c>
      <c r="CB55" s="25">
        <v>187.49</v>
      </c>
      <c r="CC55" s="26"/>
      <c r="CD55" s="26"/>
      <c r="CE55" s="25">
        <v>157.03</v>
      </c>
      <c r="CG55" s="25">
        <v>20.37</v>
      </c>
      <c r="CH55" s="25">
        <v>13.13</v>
      </c>
      <c r="CI55" s="25">
        <v>16.75</v>
      </c>
      <c r="CJ55" s="25">
        <v>622.77</v>
      </c>
      <c r="CK55" s="25">
        <v>372.86</v>
      </c>
      <c r="CL55" s="25">
        <v>497.82</v>
      </c>
      <c r="CM55" s="25">
        <v>38.79</v>
      </c>
      <c r="CN55" s="25">
        <v>19.02</v>
      </c>
      <c r="CO55" s="25">
        <v>28.9</v>
      </c>
      <c r="CP55" s="25">
        <v>0</v>
      </c>
      <c r="CQ55" s="25">
        <v>0.36</v>
      </c>
    </row>
    <row r="56" spans="1:95" s="25" customFormat="1" x14ac:dyDescent="0.25">
      <c r="A56" s="22" t="str">
        <f>"3/3"</f>
        <v>3/3</v>
      </c>
      <c r="B56" s="23" t="s">
        <v>132</v>
      </c>
      <c r="C56" s="24">
        <v>150</v>
      </c>
      <c r="D56" s="24">
        <v>3.11</v>
      </c>
      <c r="E56" s="24">
        <v>0.55000000000000004</v>
      </c>
      <c r="F56" s="24">
        <v>3.54</v>
      </c>
      <c r="G56" s="24">
        <v>0.51</v>
      </c>
      <c r="H56" s="24">
        <v>22.09</v>
      </c>
      <c r="I56" s="24">
        <v>131.52052499999999</v>
      </c>
      <c r="J56" s="24">
        <v>2.2200000000000002</v>
      </c>
      <c r="K56" s="24">
        <v>0.08</v>
      </c>
      <c r="L56" s="24">
        <v>0</v>
      </c>
      <c r="M56" s="24">
        <v>0</v>
      </c>
      <c r="N56" s="24">
        <v>2.16</v>
      </c>
      <c r="O56" s="24">
        <v>18.23</v>
      </c>
      <c r="P56" s="24">
        <v>1.7</v>
      </c>
      <c r="Q56" s="24">
        <v>0</v>
      </c>
      <c r="R56" s="24">
        <v>0</v>
      </c>
      <c r="S56" s="24">
        <v>0.28999999999999998</v>
      </c>
      <c r="T56" s="24">
        <v>1.89</v>
      </c>
      <c r="U56" s="24">
        <v>77.84</v>
      </c>
      <c r="V56" s="24">
        <v>636.26</v>
      </c>
      <c r="W56" s="24">
        <v>33.96</v>
      </c>
      <c r="X56" s="24">
        <v>30.35</v>
      </c>
      <c r="Y56" s="24">
        <v>86.82</v>
      </c>
      <c r="Z56" s="24">
        <v>1.1200000000000001</v>
      </c>
      <c r="AA56" s="24">
        <v>18.75</v>
      </c>
      <c r="AB56" s="24">
        <v>34.11</v>
      </c>
      <c r="AC56" s="24">
        <v>25.05</v>
      </c>
      <c r="AD56" s="24">
        <v>0.17</v>
      </c>
      <c r="AE56" s="24">
        <v>0.12</v>
      </c>
      <c r="AF56" s="24">
        <v>0.1</v>
      </c>
      <c r="AG56" s="24">
        <v>1.33</v>
      </c>
      <c r="AH56" s="24">
        <v>2.59</v>
      </c>
      <c r="AI56" s="24">
        <v>5.45</v>
      </c>
      <c r="AJ56" s="25">
        <v>0</v>
      </c>
      <c r="AK56" s="25">
        <v>33.56</v>
      </c>
      <c r="AL56" s="25">
        <v>52.76</v>
      </c>
      <c r="AM56" s="25">
        <v>66.83</v>
      </c>
      <c r="AN56" s="25">
        <v>78.55</v>
      </c>
      <c r="AO56" s="25">
        <v>13.43</v>
      </c>
      <c r="AP56" s="25">
        <v>52.97</v>
      </c>
      <c r="AQ56" s="25">
        <v>27.18</v>
      </c>
      <c r="AR56" s="25">
        <v>54.08</v>
      </c>
      <c r="AS56" s="25">
        <v>75.67</v>
      </c>
      <c r="AT56" s="25">
        <v>206.13</v>
      </c>
      <c r="AU56" s="25">
        <v>91.81</v>
      </c>
      <c r="AV56" s="25">
        <v>19.2</v>
      </c>
      <c r="AW56" s="25">
        <v>53.44</v>
      </c>
      <c r="AX56" s="25">
        <v>287.20999999999998</v>
      </c>
      <c r="AY56" s="25">
        <v>0</v>
      </c>
      <c r="AZ56" s="25">
        <v>40.19</v>
      </c>
      <c r="BA56" s="25">
        <v>36.549999999999997</v>
      </c>
      <c r="BB56" s="25">
        <v>39.97</v>
      </c>
      <c r="BC56" s="25">
        <v>17.03</v>
      </c>
      <c r="BD56" s="25">
        <v>0.1</v>
      </c>
      <c r="BE56" s="25">
        <v>0.04</v>
      </c>
      <c r="BF56" s="25">
        <v>0.02</v>
      </c>
      <c r="BG56" s="25">
        <v>0.05</v>
      </c>
      <c r="BH56" s="25">
        <v>0.06</v>
      </c>
      <c r="BI56" s="25">
        <v>0.28999999999999998</v>
      </c>
      <c r="BJ56" s="25">
        <v>0</v>
      </c>
      <c r="BK56" s="25">
        <v>0.88</v>
      </c>
      <c r="BL56" s="25">
        <v>0</v>
      </c>
      <c r="BM56" s="25">
        <v>0.26</v>
      </c>
      <c r="BN56" s="25">
        <v>0</v>
      </c>
      <c r="BO56" s="25">
        <v>0</v>
      </c>
      <c r="BP56" s="25">
        <v>0</v>
      </c>
      <c r="BQ56" s="25">
        <v>0.05</v>
      </c>
      <c r="BR56" s="25">
        <v>0.09</v>
      </c>
      <c r="BS56" s="25">
        <v>0.85</v>
      </c>
      <c r="BT56" s="25">
        <v>0</v>
      </c>
      <c r="BU56" s="25">
        <v>0</v>
      </c>
      <c r="BV56" s="25">
        <v>0.14000000000000001</v>
      </c>
      <c r="BW56" s="25">
        <v>0</v>
      </c>
      <c r="BX56" s="25">
        <v>0</v>
      </c>
      <c r="BY56" s="25">
        <v>0</v>
      </c>
      <c r="BZ56" s="25">
        <v>0</v>
      </c>
      <c r="CA56" s="25">
        <v>0</v>
      </c>
      <c r="CB56" s="25">
        <v>123.74</v>
      </c>
      <c r="CC56" s="26"/>
      <c r="CD56" s="26"/>
      <c r="CE56" s="25">
        <v>24.43</v>
      </c>
      <c r="CG56" s="25">
        <v>17.59</v>
      </c>
      <c r="CH56" s="25">
        <v>11.66</v>
      </c>
      <c r="CI56" s="25">
        <v>14.63</v>
      </c>
      <c r="CJ56" s="25">
        <v>602.05999999999995</v>
      </c>
      <c r="CK56" s="25">
        <v>529.20000000000005</v>
      </c>
      <c r="CL56" s="25">
        <v>565.63</v>
      </c>
      <c r="CM56" s="25">
        <v>24.41</v>
      </c>
      <c r="CN56" s="25">
        <v>3.59</v>
      </c>
      <c r="CO56" s="25">
        <v>14</v>
      </c>
      <c r="CP56" s="25">
        <v>0</v>
      </c>
      <c r="CQ56" s="25">
        <v>0.23</v>
      </c>
    </row>
    <row r="57" spans="1:95" s="15" customFormat="1" ht="31.5" x14ac:dyDescent="0.25">
      <c r="A57" s="18" t="str">
        <f>"12/7"</f>
        <v>12/7</v>
      </c>
      <c r="B57" s="19" t="s">
        <v>133</v>
      </c>
      <c r="C57" s="20">
        <v>70</v>
      </c>
      <c r="D57" s="20">
        <v>8.5399999999999991</v>
      </c>
      <c r="E57" s="20">
        <v>6.98</v>
      </c>
      <c r="F57" s="20">
        <v>4.47</v>
      </c>
      <c r="G57" s="20">
        <v>4.08</v>
      </c>
      <c r="H57" s="20">
        <v>9.84</v>
      </c>
      <c r="I57" s="20">
        <v>113.57746399999999</v>
      </c>
      <c r="J57" s="20">
        <v>0.64</v>
      </c>
      <c r="K57" s="20">
        <v>2.73</v>
      </c>
      <c r="L57" s="20">
        <v>0</v>
      </c>
      <c r="M57" s="20">
        <v>0</v>
      </c>
      <c r="N57" s="20">
        <v>0.32</v>
      </c>
      <c r="O57" s="20">
        <v>8.93</v>
      </c>
      <c r="P57" s="20">
        <v>0.59</v>
      </c>
      <c r="Q57" s="20">
        <v>0</v>
      </c>
      <c r="R57" s="20">
        <v>0</v>
      </c>
      <c r="S57" s="20">
        <v>7.0000000000000007E-2</v>
      </c>
      <c r="T57" s="20">
        <v>1.41</v>
      </c>
      <c r="U57" s="20">
        <v>175.57</v>
      </c>
      <c r="V57" s="20">
        <v>159.41999999999999</v>
      </c>
      <c r="W57" s="20">
        <v>22.49</v>
      </c>
      <c r="X57" s="20">
        <v>30.28</v>
      </c>
      <c r="Y57" s="20">
        <v>125.91</v>
      </c>
      <c r="Z57" s="20">
        <v>0.81</v>
      </c>
      <c r="AA57" s="20">
        <v>4.62</v>
      </c>
      <c r="AB57" s="20">
        <v>0.28000000000000003</v>
      </c>
      <c r="AC57" s="20">
        <v>4.68</v>
      </c>
      <c r="AD57" s="20">
        <v>2.1800000000000002</v>
      </c>
      <c r="AE57" s="20">
        <v>0.06</v>
      </c>
      <c r="AF57" s="20">
        <v>0.06</v>
      </c>
      <c r="AG57" s="20">
        <v>0.88</v>
      </c>
      <c r="AH57" s="20">
        <v>2.57</v>
      </c>
      <c r="AI57" s="20">
        <v>0.23</v>
      </c>
      <c r="AJ57" s="15">
        <v>0</v>
      </c>
      <c r="AK57" s="15">
        <v>43.93</v>
      </c>
      <c r="AL57" s="15">
        <v>45.73</v>
      </c>
      <c r="AM57" s="15">
        <v>70.02</v>
      </c>
      <c r="AN57" s="15">
        <v>23.22</v>
      </c>
      <c r="AO57" s="15">
        <v>13.77</v>
      </c>
      <c r="AP57" s="15">
        <v>27.53</v>
      </c>
      <c r="AQ57" s="15">
        <v>10.41</v>
      </c>
      <c r="AR57" s="15">
        <v>49.8</v>
      </c>
      <c r="AS57" s="15">
        <v>30.88</v>
      </c>
      <c r="AT57" s="15">
        <v>43.09</v>
      </c>
      <c r="AU57" s="15">
        <v>35.549999999999997</v>
      </c>
      <c r="AV57" s="15">
        <v>18.670000000000002</v>
      </c>
      <c r="AW57" s="15">
        <v>33.04</v>
      </c>
      <c r="AX57" s="15">
        <v>276.27</v>
      </c>
      <c r="AY57" s="15">
        <v>0</v>
      </c>
      <c r="AZ57" s="15">
        <v>90.01</v>
      </c>
      <c r="BA57" s="15">
        <v>39.14</v>
      </c>
      <c r="BB57" s="15">
        <v>25.97</v>
      </c>
      <c r="BC57" s="15">
        <v>20.59</v>
      </c>
      <c r="BD57" s="15">
        <v>0</v>
      </c>
      <c r="BE57" s="15">
        <v>0</v>
      </c>
      <c r="BF57" s="15">
        <v>0</v>
      </c>
      <c r="BG57" s="15">
        <v>0</v>
      </c>
      <c r="BH57" s="15">
        <v>0</v>
      </c>
      <c r="BI57" s="15">
        <v>0</v>
      </c>
      <c r="BJ57" s="15">
        <v>0</v>
      </c>
      <c r="BK57" s="15">
        <v>0.25</v>
      </c>
      <c r="BL57" s="15">
        <v>0</v>
      </c>
      <c r="BM57" s="15">
        <v>0.16</v>
      </c>
      <c r="BN57" s="15">
        <v>0.01</v>
      </c>
      <c r="BO57" s="15">
        <v>0.03</v>
      </c>
      <c r="BP57" s="15">
        <v>0</v>
      </c>
      <c r="BQ57" s="15">
        <v>0</v>
      </c>
      <c r="BR57" s="15">
        <v>0</v>
      </c>
      <c r="BS57" s="15">
        <v>0.93</v>
      </c>
      <c r="BT57" s="15">
        <v>0</v>
      </c>
      <c r="BU57" s="15">
        <v>0</v>
      </c>
      <c r="BV57" s="15">
        <v>2.3199999999999998</v>
      </c>
      <c r="BW57" s="15">
        <v>0</v>
      </c>
      <c r="BX57" s="15">
        <v>0</v>
      </c>
      <c r="BY57" s="15">
        <v>0</v>
      </c>
      <c r="BZ57" s="15">
        <v>0</v>
      </c>
      <c r="CA57" s="15">
        <v>0</v>
      </c>
      <c r="CB57" s="15">
        <v>60.19</v>
      </c>
      <c r="CC57" s="21"/>
      <c r="CD57" s="21"/>
      <c r="CE57" s="15">
        <v>4.67</v>
      </c>
      <c r="CG57" s="15">
        <v>61.5</v>
      </c>
      <c r="CH57" s="15">
        <v>12.6</v>
      </c>
      <c r="CI57" s="15">
        <v>37.049999999999997</v>
      </c>
      <c r="CJ57" s="15">
        <v>617.5</v>
      </c>
      <c r="CK57" s="15">
        <v>215.38</v>
      </c>
      <c r="CL57" s="15">
        <v>416.44</v>
      </c>
      <c r="CM57" s="15">
        <v>14.73</v>
      </c>
      <c r="CN57" s="15">
        <v>14.73</v>
      </c>
      <c r="CO57" s="15">
        <v>14.73</v>
      </c>
      <c r="CP57" s="15">
        <v>0</v>
      </c>
      <c r="CQ57" s="15">
        <v>0.42</v>
      </c>
    </row>
    <row r="58" spans="1:95" s="16" customFormat="1" x14ac:dyDescent="0.25">
      <c r="A58" s="27"/>
      <c r="B58" s="28" t="s">
        <v>118</v>
      </c>
      <c r="C58" s="29">
        <f>SUM(C51:C57)</f>
        <v>670</v>
      </c>
      <c r="D58" s="29">
        <v>17.829999999999998</v>
      </c>
      <c r="E58" s="29">
        <v>13.27</v>
      </c>
      <c r="F58" s="29">
        <v>13.13</v>
      </c>
      <c r="G58" s="29">
        <v>9.7200000000000006</v>
      </c>
      <c r="H58" s="29">
        <v>89.61</v>
      </c>
      <c r="I58" s="29">
        <v>532.6</v>
      </c>
      <c r="J58" s="29">
        <v>3.54</v>
      </c>
      <c r="K58" s="29">
        <v>5.7</v>
      </c>
      <c r="L58" s="29">
        <v>0</v>
      </c>
      <c r="M58" s="29">
        <v>0</v>
      </c>
      <c r="N58" s="29">
        <v>25.33</v>
      </c>
      <c r="O58" s="29">
        <v>54.88</v>
      </c>
      <c r="P58" s="29">
        <v>9.41</v>
      </c>
      <c r="Q58" s="29">
        <v>0</v>
      </c>
      <c r="R58" s="29">
        <v>0</v>
      </c>
      <c r="S58" s="29">
        <v>1.02</v>
      </c>
      <c r="T58" s="29">
        <v>6.71</v>
      </c>
      <c r="U58" s="29">
        <v>632.75</v>
      </c>
      <c r="V58" s="29">
        <v>1580.55</v>
      </c>
      <c r="W58" s="29">
        <v>119.92</v>
      </c>
      <c r="X58" s="29">
        <v>113.55</v>
      </c>
      <c r="Y58" s="29">
        <v>327.79</v>
      </c>
      <c r="Z58" s="29">
        <v>4.58</v>
      </c>
      <c r="AA58" s="29">
        <v>23.37</v>
      </c>
      <c r="AB58" s="29">
        <v>1548.7</v>
      </c>
      <c r="AC58" s="29">
        <v>310.17</v>
      </c>
      <c r="AD58" s="29">
        <v>5.83</v>
      </c>
      <c r="AE58" s="29">
        <v>0.31</v>
      </c>
      <c r="AF58" s="29">
        <v>0.26</v>
      </c>
      <c r="AG58" s="29">
        <v>3.58</v>
      </c>
      <c r="AH58" s="29">
        <v>7.7</v>
      </c>
      <c r="AI58" s="29">
        <v>11.34</v>
      </c>
      <c r="AJ58" s="16">
        <v>0</v>
      </c>
      <c r="AK58" s="16">
        <v>279.06</v>
      </c>
      <c r="AL58" s="16">
        <v>294.99</v>
      </c>
      <c r="AM58" s="16">
        <v>439.69</v>
      </c>
      <c r="AN58" s="16">
        <v>272.85000000000002</v>
      </c>
      <c r="AO58" s="16">
        <v>91.43</v>
      </c>
      <c r="AP58" s="16">
        <v>228.71</v>
      </c>
      <c r="AQ58" s="16">
        <v>92.26</v>
      </c>
      <c r="AR58" s="16">
        <v>329.05</v>
      </c>
      <c r="AS58" s="16">
        <v>285.08</v>
      </c>
      <c r="AT58" s="16">
        <v>514.12</v>
      </c>
      <c r="AU58" s="16">
        <v>492.69</v>
      </c>
      <c r="AV58" s="16">
        <v>118.35</v>
      </c>
      <c r="AW58" s="16">
        <v>261.19</v>
      </c>
      <c r="AX58" s="16">
        <v>1746.93</v>
      </c>
      <c r="AY58" s="16">
        <v>0</v>
      </c>
      <c r="AZ58" s="16">
        <v>473.09</v>
      </c>
      <c r="BA58" s="16">
        <v>270.93</v>
      </c>
      <c r="BB58" s="16">
        <v>196.57</v>
      </c>
      <c r="BC58" s="16">
        <v>121.86</v>
      </c>
      <c r="BD58" s="16">
        <v>0.1</v>
      </c>
      <c r="BE58" s="16">
        <v>0.04</v>
      </c>
      <c r="BF58" s="16">
        <v>0.02</v>
      </c>
      <c r="BG58" s="16">
        <v>0.05</v>
      </c>
      <c r="BH58" s="16">
        <v>0.06</v>
      </c>
      <c r="BI58" s="16">
        <v>0.28999999999999998</v>
      </c>
      <c r="BJ58" s="16">
        <v>0</v>
      </c>
      <c r="BK58" s="16">
        <v>1.49</v>
      </c>
      <c r="BL58" s="16">
        <v>0</v>
      </c>
      <c r="BM58" s="16">
        <v>0.61</v>
      </c>
      <c r="BN58" s="16">
        <v>0.03</v>
      </c>
      <c r="BO58" s="16">
        <v>0.06</v>
      </c>
      <c r="BP58" s="16">
        <v>0</v>
      </c>
      <c r="BQ58" s="16">
        <v>0.05</v>
      </c>
      <c r="BR58" s="16">
        <v>0.1</v>
      </c>
      <c r="BS58" s="16">
        <v>2.93</v>
      </c>
      <c r="BT58" s="16">
        <v>0</v>
      </c>
      <c r="BU58" s="16">
        <v>0</v>
      </c>
      <c r="BV58" s="16">
        <v>5.26</v>
      </c>
      <c r="BW58" s="16">
        <v>0.02</v>
      </c>
      <c r="BX58" s="16">
        <v>0</v>
      </c>
      <c r="BY58" s="16">
        <v>0</v>
      </c>
      <c r="BZ58" s="16">
        <v>0</v>
      </c>
      <c r="CA58" s="16">
        <v>0</v>
      </c>
      <c r="CB58" s="16">
        <v>623.77</v>
      </c>
      <c r="CC58" s="13"/>
      <c r="CD58" s="13" t="e">
        <f>$I$58/#REF!*100</f>
        <v>#REF!</v>
      </c>
      <c r="CE58" s="16">
        <v>281.49</v>
      </c>
      <c r="CG58" s="16">
        <v>114.61</v>
      </c>
      <c r="CH58" s="16">
        <v>48.47</v>
      </c>
      <c r="CI58" s="16">
        <v>81.540000000000006</v>
      </c>
      <c r="CJ58" s="16">
        <v>3132.81</v>
      </c>
      <c r="CK58" s="16">
        <v>1562.94</v>
      </c>
      <c r="CL58" s="16">
        <v>2347.87</v>
      </c>
      <c r="CM58" s="16">
        <v>119.46</v>
      </c>
      <c r="CN58" s="16">
        <v>63.77</v>
      </c>
      <c r="CO58" s="16">
        <v>91.61</v>
      </c>
      <c r="CP58" s="16">
        <v>9</v>
      </c>
      <c r="CQ58" s="16">
        <v>1.26</v>
      </c>
    </row>
    <row r="59" spans="1:95" x14ac:dyDescent="0.25">
      <c r="B59" s="17" t="s">
        <v>119</v>
      </c>
    </row>
    <row r="60" spans="1:95" s="25" customFormat="1" x14ac:dyDescent="0.25">
      <c r="A60" s="22" t="str">
        <f>"-"</f>
        <v>-</v>
      </c>
      <c r="B60" s="23" t="s">
        <v>112</v>
      </c>
      <c r="C60" s="24">
        <v>20</v>
      </c>
      <c r="D60" s="24">
        <v>1.32</v>
      </c>
      <c r="E60" s="24">
        <v>0</v>
      </c>
      <c r="F60" s="24">
        <v>0.13</v>
      </c>
      <c r="G60" s="24">
        <v>0.13</v>
      </c>
      <c r="H60" s="24">
        <v>9.3800000000000008</v>
      </c>
      <c r="I60" s="24">
        <v>44.780199999999994</v>
      </c>
      <c r="J60" s="24">
        <v>0</v>
      </c>
      <c r="K60" s="24">
        <v>0</v>
      </c>
      <c r="L60" s="24">
        <v>0</v>
      </c>
      <c r="M60" s="24">
        <v>0</v>
      </c>
      <c r="N60" s="24">
        <v>0.22</v>
      </c>
      <c r="O60" s="24">
        <v>9.1199999999999992</v>
      </c>
      <c r="P60" s="24">
        <v>0.04</v>
      </c>
      <c r="Q60" s="24">
        <v>0</v>
      </c>
      <c r="R60" s="24">
        <v>0</v>
      </c>
      <c r="S60" s="24">
        <v>0</v>
      </c>
      <c r="T60" s="24">
        <v>0.36</v>
      </c>
      <c r="U60" s="24">
        <v>0</v>
      </c>
      <c r="V60" s="24">
        <v>0</v>
      </c>
      <c r="W60" s="24">
        <v>0</v>
      </c>
      <c r="X60" s="24">
        <v>0</v>
      </c>
      <c r="Y60" s="24">
        <v>0</v>
      </c>
      <c r="Z60" s="24">
        <v>0</v>
      </c>
      <c r="AA60" s="24">
        <v>0</v>
      </c>
      <c r="AB60" s="24">
        <v>0</v>
      </c>
      <c r="AC60" s="24">
        <v>0</v>
      </c>
      <c r="AD60" s="24">
        <v>0</v>
      </c>
      <c r="AE60" s="24">
        <v>0</v>
      </c>
      <c r="AF60" s="24">
        <v>0</v>
      </c>
      <c r="AG60" s="24">
        <v>0</v>
      </c>
      <c r="AH60" s="24">
        <v>0</v>
      </c>
      <c r="AI60" s="24">
        <v>0</v>
      </c>
      <c r="AJ60" s="25">
        <v>0</v>
      </c>
      <c r="AK60" s="25">
        <v>63.86</v>
      </c>
      <c r="AL60" s="25">
        <v>66.47</v>
      </c>
      <c r="AM60" s="25">
        <v>101.79</v>
      </c>
      <c r="AN60" s="25">
        <v>33.76</v>
      </c>
      <c r="AO60" s="25">
        <v>20.010000000000002</v>
      </c>
      <c r="AP60" s="25">
        <v>40.020000000000003</v>
      </c>
      <c r="AQ60" s="25">
        <v>15.14</v>
      </c>
      <c r="AR60" s="25">
        <v>72.38</v>
      </c>
      <c r="AS60" s="25">
        <v>44.89</v>
      </c>
      <c r="AT60" s="25">
        <v>62.64</v>
      </c>
      <c r="AU60" s="25">
        <v>51.68</v>
      </c>
      <c r="AV60" s="25">
        <v>27.14</v>
      </c>
      <c r="AW60" s="25">
        <v>48.02</v>
      </c>
      <c r="AX60" s="25">
        <v>401.59</v>
      </c>
      <c r="AY60" s="25">
        <v>0</v>
      </c>
      <c r="AZ60" s="25">
        <v>130.85</v>
      </c>
      <c r="BA60" s="25">
        <v>56.9</v>
      </c>
      <c r="BB60" s="25">
        <v>37.76</v>
      </c>
      <c r="BC60" s="25">
        <v>29.93</v>
      </c>
      <c r="BD60" s="25">
        <v>0</v>
      </c>
      <c r="BE60" s="25">
        <v>0</v>
      </c>
      <c r="BF60" s="25">
        <v>0</v>
      </c>
      <c r="BG60" s="25">
        <v>0</v>
      </c>
      <c r="BH60" s="25">
        <v>0</v>
      </c>
      <c r="BI60" s="25">
        <v>0</v>
      </c>
      <c r="BJ60" s="25">
        <v>0</v>
      </c>
      <c r="BK60" s="25">
        <v>0.02</v>
      </c>
      <c r="BL60" s="25">
        <v>0</v>
      </c>
      <c r="BM60" s="25">
        <v>0</v>
      </c>
      <c r="BN60" s="25">
        <v>0</v>
      </c>
      <c r="BO60" s="25">
        <v>0</v>
      </c>
      <c r="BP60" s="25">
        <v>0</v>
      </c>
      <c r="BQ60" s="25">
        <v>0</v>
      </c>
      <c r="BR60" s="25">
        <v>0</v>
      </c>
      <c r="BS60" s="25">
        <v>0.01</v>
      </c>
      <c r="BT60" s="25">
        <v>0</v>
      </c>
      <c r="BU60" s="25">
        <v>0</v>
      </c>
      <c r="BV60" s="25">
        <v>0.06</v>
      </c>
      <c r="BW60" s="25">
        <v>0</v>
      </c>
      <c r="BX60" s="25">
        <v>0</v>
      </c>
      <c r="BY60" s="25">
        <v>0</v>
      </c>
      <c r="BZ60" s="25">
        <v>0</v>
      </c>
      <c r="CA60" s="25">
        <v>0</v>
      </c>
      <c r="CB60" s="25">
        <v>7.82</v>
      </c>
      <c r="CC60" s="26"/>
      <c r="CD60" s="26"/>
      <c r="CE60" s="25">
        <v>0</v>
      </c>
      <c r="CG60" s="25">
        <v>0</v>
      </c>
      <c r="CH60" s="25">
        <v>0</v>
      </c>
      <c r="CI60" s="25">
        <v>0</v>
      </c>
      <c r="CJ60" s="25">
        <v>665</v>
      </c>
      <c r="CK60" s="25">
        <v>256.2</v>
      </c>
      <c r="CL60" s="25">
        <v>460.6</v>
      </c>
      <c r="CM60" s="25">
        <v>5.32</v>
      </c>
      <c r="CN60" s="25">
        <v>5.32</v>
      </c>
      <c r="CO60" s="25">
        <v>5.32</v>
      </c>
      <c r="CP60" s="25">
        <v>0</v>
      </c>
      <c r="CQ60" s="25">
        <v>0</v>
      </c>
    </row>
    <row r="61" spans="1:95" s="25" customFormat="1" x14ac:dyDescent="0.25">
      <c r="A61" s="22" t="str">
        <f>"-"</f>
        <v>-</v>
      </c>
      <c r="B61" s="23" t="s">
        <v>113</v>
      </c>
      <c r="C61" s="24">
        <v>20</v>
      </c>
      <c r="D61" s="24">
        <v>1.32</v>
      </c>
      <c r="E61" s="24">
        <v>0</v>
      </c>
      <c r="F61" s="24">
        <v>0.24</v>
      </c>
      <c r="G61" s="24">
        <v>0.24</v>
      </c>
      <c r="H61" s="24">
        <v>8.34</v>
      </c>
      <c r="I61" s="24">
        <v>38.676000000000002</v>
      </c>
      <c r="J61" s="24">
        <v>0.04</v>
      </c>
      <c r="K61" s="24">
        <v>0</v>
      </c>
      <c r="L61" s="24">
        <v>0</v>
      </c>
      <c r="M61" s="24">
        <v>0</v>
      </c>
      <c r="N61" s="24">
        <v>0.24</v>
      </c>
      <c r="O61" s="24">
        <v>6.44</v>
      </c>
      <c r="P61" s="24">
        <v>1.66</v>
      </c>
      <c r="Q61" s="24">
        <v>0</v>
      </c>
      <c r="R61" s="24">
        <v>0</v>
      </c>
      <c r="S61" s="24">
        <v>0.2</v>
      </c>
      <c r="T61" s="24">
        <v>0.5</v>
      </c>
      <c r="U61" s="24">
        <v>122</v>
      </c>
      <c r="V61" s="24">
        <v>49</v>
      </c>
      <c r="W61" s="24">
        <v>7</v>
      </c>
      <c r="X61" s="24">
        <v>9.4</v>
      </c>
      <c r="Y61" s="24">
        <v>31.6</v>
      </c>
      <c r="Z61" s="24">
        <v>0.78</v>
      </c>
      <c r="AA61" s="24">
        <v>0</v>
      </c>
      <c r="AB61" s="24">
        <v>1</v>
      </c>
      <c r="AC61" s="24">
        <v>0.2</v>
      </c>
      <c r="AD61" s="24">
        <v>0.28000000000000003</v>
      </c>
      <c r="AE61" s="24">
        <v>0.04</v>
      </c>
      <c r="AF61" s="24">
        <v>0.02</v>
      </c>
      <c r="AG61" s="24">
        <v>0.14000000000000001</v>
      </c>
      <c r="AH61" s="24">
        <v>0.4</v>
      </c>
      <c r="AI61" s="24">
        <v>0</v>
      </c>
      <c r="AJ61" s="25">
        <v>0</v>
      </c>
      <c r="AK61" s="25">
        <v>64.400000000000006</v>
      </c>
      <c r="AL61" s="25">
        <v>49.6</v>
      </c>
      <c r="AM61" s="25">
        <v>85.4</v>
      </c>
      <c r="AN61" s="25">
        <v>44.6</v>
      </c>
      <c r="AO61" s="25">
        <v>18.600000000000001</v>
      </c>
      <c r="AP61" s="25">
        <v>39.6</v>
      </c>
      <c r="AQ61" s="25">
        <v>16</v>
      </c>
      <c r="AR61" s="25">
        <v>74.2</v>
      </c>
      <c r="AS61" s="25">
        <v>59.4</v>
      </c>
      <c r="AT61" s="25">
        <v>58.2</v>
      </c>
      <c r="AU61" s="25">
        <v>92.8</v>
      </c>
      <c r="AV61" s="25">
        <v>24.8</v>
      </c>
      <c r="AW61" s="25">
        <v>62</v>
      </c>
      <c r="AX61" s="25">
        <v>311.8</v>
      </c>
      <c r="AY61" s="25">
        <v>0</v>
      </c>
      <c r="AZ61" s="25">
        <v>105.2</v>
      </c>
      <c r="BA61" s="25">
        <v>58.2</v>
      </c>
      <c r="BB61" s="25">
        <v>36</v>
      </c>
      <c r="BC61" s="25">
        <v>26</v>
      </c>
      <c r="BD61" s="25">
        <v>0</v>
      </c>
      <c r="BE61" s="25">
        <v>0</v>
      </c>
      <c r="BF61" s="25">
        <v>0</v>
      </c>
      <c r="BG61" s="25">
        <v>0</v>
      </c>
      <c r="BH61" s="25">
        <v>0</v>
      </c>
      <c r="BI61" s="25">
        <v>0</v>
      </c>
      <c r="BJ61" s="25">
        <v>0</v>
      </c>
      <c r="BK61" s="25">
        <v>0.03</v>
      </c>
      <c r="BL61" s="25">
        <v>0</v>
      </c>
      <c r="BM61" s="25">
        <v>0</v>
      </c>
      <c r="BN61" s="25">
        <v>0</v>
      </c>
      <c r="BO61" s="25">
        <v>0</v>
      </c>
      <c r="BP61" s="25">
        <v>0</v>
      </c>
      <c r="BQ61" s="25">
        <v>0</v>
      </c>
      <c r="BR61" s="25">
        <v>0</v>
      </c>
      <c r="BS61" s="25">
        <v>0.02</v>
      </c>
      <c r="BT61" s="25">
        <v>0</v>
      </c>
      <c r="BU61" s="25">
        <v>0</v>
      </c>
      <c r="BV61" s="25">
        <v>0.1</v>
      </c>
      <c r="BW61" s="25">
        <v>0.02</v>
      </c>
      <c r="BX61" s="25">
        <v>0</v>
      </c>
      <c r="BY61" s="25">
        <v>0</v>
      </c>
      <c r="BZ61" s="25">
        <v>0</v>
      </c>
      <c r="CA61" s="25">
        <v>0</v>
      </c>
      <c r="CB61" s="25">
        <v>9.4</v>
      </c>
      <c r="CC61" s="26"/>
      <c r="CD61" s="26"/>
      <c r="CE61" s="25">
        <v>0.17</v>
      </c>
      <c r="CG61" s="25">
        <v>1.5</v>
      </c>
      <c r="CH61" s="25">
        <v>1.5</v>
      </c>
      <c r="CI61" s="25">
        <v>1.5</v>
      </c>
      <c r="CJ61" s="25">
        <v>285</v>
      </c>
      <c r="CK61" s="25">
        <v>109.8</v>
      </c>
      <c r="CL61" s="25">
        <v>197.4</v>
      </c>
      <c r="CM61" s="25">
        <v>2.85</v>
      </c>
      <c r="CN61" s="25">
        <v>2.37</v>
      </c>
      <c r="CO61" s="25">
        <v>2.61</v>
      </c>
      <c r="CP61" s="25">
        <v>0</v>
      </c>
      <c r="CQ61" s="25">
        <v>0</v>
      </c>
    </row>
    <row r="62" spans="1:95" s="25" customFormat="1" x14ac:dyDescent="0.25">
      <c r="A62" s="22" t="str">
        <f>"27/10"</f>
        <v>27/10</v>
      </c>
      <c r="B62" s="23" t="s">
        <v>105</v>
      </c>
      <c r="C62" s="24">
        <v>180</v>
      </c>
      <c r="D62" s="24">
        <v>0.18</v>
      </c>
      <c r="E62" s="24">
        <v>0</v>
      </c>
      <c r="F62" s="24">
        <v>0.04</v>
      </c>
      <c r="G62" s="24">
        <v>0.04</v>
      </c>
      <c r="H62" s="24">
        <v>4.53</v>
      </c>
      <c r="I62" s="24">
        <v>18.157085999999993</v>
      </c>
      <c r="J62" s="24">
        <v>0</v>
      </c>
      <c r="K62" s="24">
        <v>0</v>
      </c>
      <c r="L62" s="24">
        <v>0</v>
      </c>
      <c r="M62" s="24">
        <v>0</v>
      </c>
      <c r="N62" s="24">
        <v>4.4400000000000004</v>
      </c>
      <c r="O62" s="24">
        <v>0</v>
      </c>
      <c r="P62" s="24">
        <v>0.09</v>
      </c>
      <c r="Q62" s="24">
        <v>0</v>
      </c>
      <c r="R62" s="24">
        <v>0</v>
      </c>
      <c r="S62" s="24">
        <v>0</v>
      </c>
      <c r="T62" s="24">
        <v>0.05</v>
      </c>
      <c r="U62" s="24">
        <v>0.04</v>
      </c>
      <c r="V62" s="24">
        <v>0.13</v>
      </c>
      <c r="W62" s="24">
        <v>0.13</v>
      </c>
      <c r="X62" s="24">
        <v>0</v>
      </c>
      <c r="Y62" s="24">
        <v>0</v>
      </c>
      <c r="Z62" s="24">
        <v>0.01</v>
      </c>
      <c r="AA62" s="24">
        <v>0</v>
      </c>
      <c r="AB62" s="24">
        <v>0</v>
      </c>
      <c r="AC62" s="24">
        <v>0</v>
      </c>
      <c r="AD62" s="24">
        <v>0</v>
      </c>
      <c r="AE62" s="24">
        <v>0</v>
      </c>
      <c r="AF62" s="24">
        <v>0</v>
      </c>
      <c r="AG62" s="24">
        <v>0</v>
      </c>
      <c r="AH62" s="24">
        <v>0</v>
      </c>
      <c r="AI62" s="24">
        <v>0</v>
      </c>
      <c r="AJ62" s="25">
        <v>0</v>
      </c>
      <c r="AK62" s="25">
        <v>0</v>
      </c>
      <c r="AL62" s="25">
        <v>0</v>
      </c>
      <c r="AM62" s="25">
        <v>0</v>
      </c>
      <c r="AN62" s="25">
        <v>0</v>
      </c>
      <c r="AO62" s="25">
        <v>0</v>
      </c>
      <c r="AP62" s="25">
        <v>0</v>
      </c>
      <c r="AQ62" s="25">
        <v>0</v>
      </c>
      <c r="AR62" s="25">
        <v>0</v>
      </c>
      <c r="AS62" s="25">
        <v>0</v>
      </c>
      <c r="AT62" s="25">
        <v>0</v>
      </c>
      <c r="AU62" s="25">
        <v>0</v>
      </c>
      <c r="AV62" s="25">
        <v>0</v>
      </c>
      <c r="AW62" s="25">
        <v>0</v>
      </c>
      <c r="AX62" s="25">
        <v>0</v>
      </c>
      <c r="AY62" s="25">
        <v>0</v>
      </c>
      <c r="AZ62" s="25">
        <v>0</v>
      </c>
      <c r="BA62" s="25">
        <v>0</v>
      </c>
      <c r="BB62" s="25">
        <v>0</v>
      </c>
      <c r="BC62" s="25">
        <v>0</v>
      </c>
      <c r="BD62" s="25">
        <v>0</v>
      </c>
      <c r="BE62" s="25">
        <v>0</v>
      </c>
      <c r="BF62" s="25">
        <v>0</v>
      </c>
      <c r="BG62" s="25">
        <v>0</v>
      </c>
      <c r="BH62" s="25">
        <v>0</v>
      </c>
      <c r="BI62" s="25">
        <v>0</v>
      </c>
      <c r="BJ62" s="25">
        <v>0</v>
      </c>
      <c r="BK62" s="25">
        <v>0</v>
      </c>
      <c r="BL62" s="25">
        <v>0</v>
      </c>
      <c r="BM62" s="25">
        <v>0</v>
      </c>
      <c r="BN62" s="25">
        <v>0</v>
      </c>
      <c r="BO62" s="25">
        <v>0</v>
      </c>
      <c r="BP62" s="25">
        <v>0</v>
      </c>
      <c r="BQ62" s="25">
        <v>0</v>
      </c>
      <c r="BR62" s="25">
        <v>0</v>
      </c>
      <c r="BS62" s="25">
        <v>0</v>
      </c>
      <c r="BT62" s="25">
        <v>0</v>
      </c>
      <c r="BU62" s="25">
        <v>0</v>
      </c>
      <c r="BV62" s="25">
        <v>0</v>
      </c>
      <c r="BW62" s="25">
        <v>0</v>
      </c>
      <c r="BX62" s="25">
        <v>0</v>
      </c>
      <c r="BY62" s="25">
        <v>0</v>
      </c>
      <c r="BZ62" s="25">
        <v>0</v>
      </c>
      <c r="CA62" s="25">
        <v>0</v>
      </c>
      <c r="CB62" s="25">
        <v>180.08</v>
      </c>
      <c r="CC62" s="26"/>
      <c r="CD62" s="26"/>
      <c r="CE62" s="25">
        <v>0</v>
      </c>
      <c r="CG62" s="25">
        <v>3.69</v>
      </c>
      <c r="CH62" s="25">
        <v>3.69</v>
      </c>
      <c r="CI62" s="25">
        <v>3.69</v>
      </c>
      <c r="CJ62" s="25">
        <v>398.25</v>
      </c>
      <c r="CK62" s="25">
        <v>156.6</v>
      </c>
      <c r="CL62" s="25">
        <v>277.43</v>
      </c>
      <c r="CM62" s="25">
        <v>39.61</v>
      </c>
      <c r="CN62" s="25">
        <v>23.41</v>
      </c>
      <c r="CO62" s="25">
        <v>31.51</v>
      </c>
      <c r="CP62" s="25">
        <v>4.5</v>
      </c>
      <c r="CQ62" s="25">
        <v>0</v>
      </c>
    </row>
    <row r="63" spans="1:95" s="25" customFormat="1" ht="31.5" x14ac:dyDescent="0.25">
      <c r="A63" s="22" t="str">
        <f>"16/4"</f>
        <v>16/4</v>
      </c>
      <c r="B63" s="23" t="s">
        <v>134</v>
      </c>
      <c r="C63" s="24">
        <v>180</v>
      </c>
      <c r="D63" s="24">
        <v>5.88</v>
      </c>
      <c r="E63" s="24">
        <v>2.12</v>
      </c>
      <c r="F63" s="24">
        <v>4.93</v>
      </c>
      <c r="G63" s="24">
        <v>1.19</v>
      </c>
      <c r="H63" s="24">
        <v>29.36</v>
      </c>
      <c r="I63" s="24">
        <v>183.8574648</v>
      </c>
      <c r="J63" s="24">
        <v>3.03</v>
      </c>
      <c r="K63" s="24">
        <v>0.08</v>
      </c>
      <c r="L63" s="24">
        <v>0</v>
      </c>
      <c r="M63" s="24">
        <v>0</v>
      </c>
      <c r="N63" s="24">
        <v>7.01</v>
      </c>
      <c r="O63" s="24">
        <v>21.16</v>
      </c>
      <c r="P63" s="24">
        <v>1.18</v>
      </c>
      <c r="Q63" s="24">
        <v>0</v>
      </c>
      <c r="R63" s="24">
        <v>0</v>
      </c>
      <c r="S63" s="24">
        <v>7.0000000000000007E-2</v>
      </c>
      <c r="T63" s="24">
        <v>1.4</v>
      </c>
      <c r="U63" s="24">
        <v>214.37</v>
      </c>
      <c r="V63" s="24">
        <v>160.43</v>
      </c>
      <c r="W63" s="24">
        <v>86.9</v>
      </c>
      <c r="X63" s="24">
        <v>34.85</v>
      </c>
      <c r="Y63" s="24">
        <v>130.58000000000001</v>
      </c>
      <c r="Z63" s="24">
        <v>0.94</v>
      </c>
      <c r="AA63" s="24">
        <v>17.28</v>
      </c>
      <c r="AB63" s="24">
        <v>20.16</v>
      </c>
      <c r="AC63" s="24">
        <v>33.119999999999997</v>
      </c>
      <c r="AD63" s="24">
        <v>0.14000000000000001</v>
      </c>
      <c r="AE63" s="24">
        <v>0.13</v>
      </c>
      <c r="AF63" s="24">
        <v>0.1</v>
      </c>
      <c r="AG63" s="24">
        <v>0.52</v>
      </c>
      <c r="AH63" s="24">
        <v>2.2400000000000002</v>
      </c>
      <c r="AI63" s="24">
        <v>0.37</v>
      </c>
      <c r="AJ63" s="25">
        <v>0</v>
      </c>
      <c r="AK63" s="25">
        <v>160.47</v>
      </c>
      <c r="AL63" s="25">
        <v>146.9</v>
      </c>
      <c r="AM63" s="25">
        <v>521.67999999999995</v>
      </c>
      <c r="AN63" s="25">
        <v>98.98</v>
      </c>
      <c r="AO63" s="25">
        <v>100.74</v>
      </c>
      <c r="AP63" s="25">
        <v>136.94999999999999</v>
      </c>
      <c r="AQ63" s="25">
        <v>62.37</v>
      </c>
      <c r="AR63" s="25">
        <v>197.69</v>
      </c>
      <c r="AS63" s="25">
        <v>365</v>
      </c>
      <c r="AT63" s="25">
        <v>144.69999999999999</v>
      </c>
      <c r="AU63" s="25">
        <v>221.89</v>
      </c>
      <c r="AV63" s="25">
        <v>89.17</v>
      </c>
      <c r="AW63" s="25">
        <v>102.33</v>
      </c>
      <c r="AX63" s="25">
        <v>756.05</v>
      </c>
      <c r="AY63" s="25">
        <v>0</v>
      </c>
      <c r="AZ63" s="25">
        <v>275.73</v>
      </c>
      <c r="BA63" s="25">
        <v>238.71</v>
      </c>
      <c r="BB63" s="25">
        <v>140.16999999999999</v>
      </c>
      <c r="BC63" s="25">
        <v>61.25</v>
      </c>
      <c r="BD63" s="25">
        <v>0.09</v>
      </c>
      <c r="BE63" s="25">
        <v>0.04</v>
      </c>
      <c r="BF63" s="25">
        <v>0.02</v>
      </c>
      <c r="BG63" s="25">
        <v>0.05</v>
      </c>
      <c r="BH63" s="25">
        <v>0.05</v>
      </c>
      <c r="BI63" s="25">
        <v>0.25</v>
      </c>
      <c r="BJ63" s="25">
        <v>0</v>
      </c>
      <c r="BK63" s="25">
        <v>0.78</v>
      </c>
      <c r="BL63" s="25">
        <v>0</v>
      </c>
      <c r="BM63" s="25">
        <v>0.23</v>
      </c>
      <c r="BN63" s="25">
        <v>0.01</v>
      </c>
      <c r="BO63" s="25">
        <v>0</v>
      </c>
      <c r="BP63" s="25">
        <v>0</v>
      </c>
      <c r="BQ63" s="25">
        <v>0.05</v>
      </c>
      <c r="BR63" s="25">
        <v>0.08</v>
      </c>
      <c r="BS63" s="25">
        <v>0.74</v>
      </c>
      <c r="BT63" s="25">
        <v>0</v>
      </c>
      <c r="BU63" s="25">
        <v>0</v>
      </c>
      <c r="BV63" s="25">
        <v>0.69</v>
      </c>
      <c r="BW63" s="25">
        <v>0.01</v>
      </c>
      <c r="BX63" s="25">
        <v>0</v>
      </c>
      <c r="BY63" s="25">
        <v>0</v>
      </c>
      <c r="BZ63" s="25">
        <v>0</v>
      </c>
      <c r="CA63" s="25">
        <v>0</v>
      </c>
      <c r="CB63" s="25">
        <v>149.22</v>
      </c>
      <c r="CC63" s="26"/>
      <c r="CD63" s="26"/>
      <c r="CE63" s="25">
        <v>20.64</v>
      </c>
      <c r="CG63" s="25">
        <v>23.25</v>
      </c>
      <c r="CH63" s="25">
        <v>11.46</v>
      </c>
      <c r="CI63" s="25">
        <v>17.350000000000001</v>
      </c>
      <c r="CJ63" s="25">
        <v>1592.75</v>
      </c>
      <c r="CK63" s="25">
        <v>729.83</v>
      </c>
      <c r="CL63" s="25">
        <v>1161.29</v>
      </c>
      <c r="CM63" s="25">
        <v>27.42</v>
      </c>
      <c r="CN63" s="25">
        <v>14.15</v>
      </c>
      <c r="CO63" s="25">
        <v>20.78</v>
      </c>
      <c r="CP63" s="25">
        <v>3.6</v>
      </c>
      <c r="CQ63" s="25">
        <v>0.45</v>
      </c>
    </row>
    <row r="64" spans="1:95" s="15" customFormat="1" x14ac:dyDescent="0.25">
      <c r="A64" s="18" t="str">
        <f>"27/12"</f>
        <v>27/12</v>
      </c>
      <c r="B64" s="19" t="s">
        <v>135</v>
      </c>
      <c r="C64" s="20">
        <v>65</v>
      </c>
      <c r="D64" s="20">
        <v>4.16</v>
      </c>
      <c r="E64" s="20">
        <v>0.45</v>
      </c>
      <c r="F64" s="20">
        <v>4.09</v>
      </c>
      <c r="G64" s="20">
        <v>4.37</v>
      </c>
      <c r="H64" s="20">
        <v>25.28</v>
      </c>
      <c r="I64" s="20">
        <v>154.19922368000002</v>
      </c>
      <c r="J64" s="20">
        <v>0.63</v>
      </c>
      <c r="K64" s="20">
        <v>2.54</v>
      </c>
      <c r="L64" s="20">
        <v>0</v>
      </c>
      <c r="M64" s="20">
        <v>0</v>
      </c>
      <c r="N64" s="20">
        <v>1.44</v>
      </c>
      <c r="O64" s="20">
        <v>22.68</v>
      </c>
      <c r="P64" s="20">
        <v>1.17</v>
      </c>
      <c r="Q64" s="20">
        <v>0</v>
      </c>
      <c r="R64" s="20">
        <v>0</v>
      </c>
      <c r="S64" s="20">
        <v>0</v>
      </c>
      <c r="T64" s="20">
        <v>0.22</v>
      </c>
      <c r="U64" s="20">
        <v>4.3099999999999996</v>
      </c>
      <c r="V64" s="20">
        <v>44.84</v>
      </c>
      <c r="W64" s="20">
        <v>6.92</v>
      </c>
      <c r="X64" s="20">
        <v>5.58</v>
      </c>
      <c r="Y64" s="20">
        <v>32.450000000000003</v>
      </c>
      <c r="Z64" s="20">
        <v>0.43</v>
      </c>
      <c r="AA64" s="20">
        <v>2.94</v>
      </c>
      <c r="AB64" s="20">
        <v>0.88</v>
      </c>
      <c r="AC64" s="20">
        <v>5.08</v>
      </c>
      <c r="AD64" s="20">
        <v>2.29</v>
      </c>
      <c r="AE64" s="20">
        <v>0.05</v>
      </c>
      <c r="AF64" s="20">
        <v>0.02</v>
      </c>
      <c r="AG64" s="20">
        <v>0.38</v>
      </c>
      <c r="AH64" s="20">
        <v>1.25</v>
      </c>
      <c r="AI64" s="20">
        <v>0</v>
      </c>
      <c r="AJ64" s="15">
        <v>0</v>
      </c>
      <c r="AK64" s="15">
        <v>188.23</v>
      </c>
      <c r="AL64" s="15">
        <v>167.93</v>
      </c>
      <c r="AM64" s="15">
        <v>313.32</v>
      </c>
      <c r="AN64" s="15">
        <v>118.6</v>
      </c>
      <c r="AO64" s="15">
        <v>65.260000000000005</v>
      </c>
      <c r="AP64" s="15">
        <v>126.42</v>
      </c>
      <c r="AQ64" s="15">
        <v>40.299999999999997</v>
      </c>
      <c r="AR64" s="15">
        <v>191.78</v>
      </c>
      <c r="AS64" s="15">
        <v>137.65</v>
      </c>
      <c r="AT64" s="15">
        <v>162.41999999999999</v>
      </c>
      <c r="AU64" s="15">
        <v>157.58000000000001</v>
      </c>
      <c r="AV64" s="15">
        <v>82.07</v>
      </c>
      <c r="AW64" s="15">
        <v>137.82</v>
      </c>
      <c r="AX64" s="15">
        <v>1126.33</v>
      </c>
      <c r="AY64" s="15">
        <v>3.76</v>
      </c>
      <c r="AZ64" s="15">
        <v>350.08</v>
      </c>
      <c r="BA64" s="15">
        <v>197.32</v>
      </c>
      <c r="BB64" s="15">
        <v>101.46</v>
      </c>
      <c r="BC64" s="15">
        <v>77.010000000000005</v>
      </c>
      <c r="BD64" s="15">
        <v>0</v>
      </c>
      <c r="BE64" s="15">
        <v>0</v>
      </c>
      <c r="BF64" s="15">
        <v>0</v>
      </c>
      <c r="BG64" s="15">
        <v>0</v>
      </c>
      <c r="BH64" s="15">
        <v>0</v>
      </c>
      <c r="BI64" s="15">
        <v>0</v>
      </c>
      <c r="BJ64" s="15">
        <v>0</v>
      </c>
      <c r="BK64" s="15">
        <v>0.26</v>
      </c>
      <c r="BL64" s="15">
        <v>0</v>
      </c>
      <c r="BM64" s="15">
        <v>0.14000000000000001</v>
      </c>
      <c r="BN64" s="15">
        <v>0.01</v>
      </c>
      <c r="BO64" s="15">
        <v>0.02</v>
      </c>
      <c r="BP64" s="15">
        <v>0</v>
      </c>
      <c r="BQ64" s="15">
        <v>0</v>
      </c>
      <c r="BR64" s="15">
        <v>0</v>
      </c>
      <c r="BS64" s="15">
        <v>0.85</v>
      </c>
      <c r="BT64" s="15">
        <v>0</v>
      </c>
      <c r="BU64" s="15">
        <v>0</v>
      </c>
      <c r="BV64" s="15">
        <v>2.48</v>
      </c>
      <c r="BW64" s="15">
        <v>0.01</v>
      </c>
      <c r="BX64" s="15">
        <v>0</v>
      </c>
      <c r="BY64" s="15">
        <v>0</v>
      </c>
      <c r="BZ64" s="15">
        <v>0</v>
      </c>
      <c r="CA64" s="15">
        <v>0</v>
      </c>
      <c r="CB64" s="15">
        <v>43.97</v>
      </c>
      <c r="CC64" s="21"/>
      <c r="CD64" s="21"/>
      <c r="CE64" s="15">
        <v>3.08</v>
      </c>
      <c r="CG64" s="15">
        <v>1.01</v>
      </c>
      <c r="CH64" s="15">
        <v>0.94</v>
      </c>
      <c r="CI64" s="15">
        <v>0.97</v>
      </c>
      <c r="CJ64" s="15">
        <v>747.16</v>
      </c>
      <c r="CK64" s="15">
        <v>270.06</v>
      </c>
      <c r="CL64" s="15">
        <v>508.61</v>
      </c>
      <c r="CM64" s="15">
        <v>4.1500000000000004</v>
      </c>
      <c r="CN64" s="15">
        <v>2.33</v>
      </c>
      <c r="CO64" s="15">
        <v>3.61</v>
      </c>
      <c r="CP64" s="15">
        <v>1.2</v>
      </c>
      <c r="CQ64" s="15">
        <v>0</v>
      </c>
    </row>
    <row r="65" spans="1:95" s="16" customFormat="1" x14ac:dyDescent="0.25">
      <c r="A65" s="27"/>
      <c r="B65" s="28" t="s">
        <v>123</v>
      </c>
      <c r="C65" s="29">
        <f>SUM(C60:C64)</f>
        <v>465</v>
      </c>
      <c r="D65" s="29">
        <v>12.86</v>
      </c>
      <c r="E65" s="29">
        <v>2.57</v>
      </c>
      <c r="F65" s="29">
        <v>9.43</v>
      </c>
      <c r="G65" s="29">
        <v>5.98</v>
      </c>
      <c r="H65" s="29">
        <v>76.89</v>
      </c>
      <c r="I65" s="29">
        <v>439.67</v>
      </c>
      <c r="J65" s="29">
        <v>3.7</v>
      </c>
      <c r="K65" s="29">
        <v>2.61</v>
      </c>
      <c r="L65" s="29">
        <v>0</v>
      </c>
      <c r="M65" s="29">
        <v>0</v>
      </c>
      <c r="N65" s="29">
        <v>13.35</v>
      </c>
      <c r="O65" s="29">
        <v>59.4</v>
      </c>
      <c r="P65" s="29">
        <v>4.1399999999999997</v>
      </c>
      <c r="Q65" s="29">
        <v>0</v>
      </c>
      <c r="R65" s="29">
        <v>0</v>
      </c>
      <c r="S65" s="29">
        <v>0.27</v>
      </c>
      <c r="T65" s="29">
        <v>2.5299999999999998</v>
      </c>
      <c r="U65" s="29">
        <v>340.73</v>
      </c>
      <c r="V65" s="29">
        <v>254.41</v>
      </c>
      <c r="W65" s="29">
        <v>100.95</v>
      </c>
      <c r="X65" s="29">
        <v>49.83</v>
      </c>
      <c r="Y65" s="29">
        <v>194.63</v>
      </c>
      <c r="Z65" s="29">
        <v>2.16</v>
      </c>
      <c r="AA65" s="29">
        <v>20.22</v>
      </c>
      <c r="AB65" s="29">
        <v>22.04</v>
      </c>
      <c r="AC65" s="29">
        <v>38.4</v>
      </c>
      <c r="AD65" s="29">
        <v>2.72</v>
      </c>
      <c r="AE65" s="29">
        <v>0.21</v>
      </c>
      <c r="AF65" s="29">
        <v>0.14000000000000001</v>
      </c>
      <c r="AG65" s="29">
        <v>1.04</v>
      </c>
      <c r="AH65" s="29">
        <v>3.89</v>
      </c>
      <c r="AI65" s="29">
        <v>0.38</v>
      </c>
      <c r="AJ65" s="16">
        <v>0</v>
      </c>
      <c r="AK65" s="16">
        <v>476.95</v>
      </c>
      <c r="AL65" s="16">
        <v>430.9</v>
      </c>
      <c r="AM65" s="16">
        <v>1022.18</v>
      </c>
      <c r="AN65" s="16">
        <v>295.93</v>
      </c>
      <c r="AO65" s="16">
        <v>204.61</v>
      </c>
      <c r="AP65" s="16">
        <v>342.99</v>
      </c>
      <c r="AQ65" s="16">
        <v>133.81</v>
      </c>
      <c r="AR65" s="16">
        <v>536.05999999999995</v>
      </c>
      <c r="AS65" s="16">
        <v>606.94000000000005</v>
      </c>
      <c r="AT65" s="16">
        <v>427.96</v>
      </c>
      <c r="AU65" s="16">
        <v>523.95000000000005</v>
      </c>
      <c r="AV65" s="16">
        <v>223.18</v>
      </c>
      <c r="AW65" s="16">
        <v>350.17</v>
      </c>
      <c r="AX65" s="16">
        <v>2595.77</v>
      </c>
      <c r="AY65" s="16">
        <v>3.76</v>
      </c>
      <c r="AZ65" s="16">
        <v>861.86</v>
      </c>
      <c r="BA65" s="16">
        <v>551.13</v>
      </c>
      <c r="BB65" s="16">
        <v>315.39</v>
      </c>
      <c r="BC65" s="16">
        <v>194.19</v>
      </c>
      <c r="BD65" s="16">
        <v>0.09</v>
      </c>
      <c r="BE65" s="16">
        <v>0.04</v>
      </c>
      <c r="BF65" s="16">
        <v>0.02</v>
      </c>
      <c r="BG65" s="16">
        <v>0.05</v>
      </c>
      <c r="BH65" s="16">
        <v>0.05</v>
      </c>
      <c r="BI65" s="16">
        <v>0.25</v>
      </c>
      <c r="BJ65" s="16">
        <v>0</v>
      </c>
      <c r="BK65" s="16">
        <v>1.07</v>
      </c>
      <c r="BL65" s="16">
        <v>0</v>
      </c>
      <c r="BM65" s="16">
        <v>0.38</v>
      </c>
      <c r="BN65" s="16">
        <v>0.02</v>
      </c>
      <c r="BO65" s="16">
        <v>0.02</v>
      </c>
      <c r="BP65" s="16">
        <v>0</v>
      </c>
      <c r="BQ65" s="16">
        <v>0.05</v>
      </c>
      <c r="BR65" s="16">
        <v>0.08</v>
      </c>
      <c r="BS65" s="16">
        <v>1.62</v>
      </c>
      <c r="BT65" s="16">
        <v>0</v>
      </c>
      <c r="BU65" s="16">
        <v>0</v>
      </c>
      <c r="BV65" s="16">
        <v>3.32</v>
      </c>
      <c r="BW65" s="16">
        <v>0.04</v>
      </c>
      <c r="BX65" s="16">
        <v>0</v>
      </c>
      <c r="BY65" s="16">
        <v>0</v>
      </c>
      <c r="BZ65" s="16">
        <v>0</v>
      </c>
      <c r="CA65" s="16">
        <v>0</v>
      </c>
      <c r="CB65" s="16">
        <v>390.49</v>
      </c>
      <c r="CC65" s="13"/>
      <c r="CD65" s="13" t="e">
        <f>$I$65/#REF!*100</f>
        <v>#REF!</v>
      </c>
      <c r="CE65" s="16">
        <v>23.89</v>
      </c>
      <c r="CG65" s="16">
        <v>29.44</v>
      </c>
      <c r="CH65" s="16">
        <v>17.579999999999998</v>
      </c>
      <c r="CI65" s="16">
        <v>23.51</v>
      </c>
      <c r="CJ65" s="16">
        <v>3688.16</v>
      </c>
      <c r="CK65" s="16">
        <v>1522.49</v>
      </c>
      <c r="CL65" s="16">
        <v>2605.3200000000002</v>
      </c>
      <c r="CM65" s="16">
        <v>79.34</v>
      </c>
      <c r="CN65" s="16">
        <v>47.57</v>
      </c>
      <c r="CO65" s="16">
        <v>63.83</v>
      </c>
      <c r="CP65" s="16">
        <v>9.3000000000000007</v>
      </c>
      <c r="CQ65" s="16">
        <v>0.45</v>
      </c>
    </row>
    <row r="66" spans="1:95" s="16" customFormat="1" x14ac:dyDescent="0.25">
      <c r="A66" s="27"/>
      <c r="B66" s="28" t="s">
        <v>124</v>
      </c>
      <c r="C66" s="29">
        <f>C46+C49+C58+C65</f>
        <v>1660</v>
      </c>
      <c r="D66" s="42">
        <f t="shared" ref="D66:BO66" si="2">D46+D49+D58+D65</f>
        <v>41.15</v>
      </c>
      <c r="E66" s="42">
        <f t="shared" si="2"/>
        <v>18</v>
      </c>
      <c r="F66" s="42">
        <f t="shared" si="2"/>
        <v>37.44</v>
      </c>
      <c r="G66" s="42">
        <f t="shared" si="2"/>
        <v>18.440000000000001</v>
      </c>
      <c r="H66" s="42">
        <f t="shared" si="2"/>
        <v>231.77999999999997</v>
      </c>
      <c r="I66" s="42">
        <f t="shared" si="2"/>
        <v>1403.13</v>
      </c>
      <c r="J66" s="42">
        <f t="shared" si="2"/>
        <v>13.349999999999998</v>
      </c>
      <c r="K66" s="42">
        <f t="shared" si="2"/>
        <v>8.52</v>
      </c>
      <c r="L66" s="42">
        <f t="shared" si="2"/>
        <v>0</v>
      </c>
      <c r="M66" s="42">
        <f t="shared" si="2"/>
        <v>0</v>
      </c>
      <c r="N66" s="42">
        <f t="shared" si="2"/>
        <v>60.44</v>
      </c>
      <c r="O66" s="42">
        <f t="shared" si="2"/>
        <v>154.16</v>
      </c>
      <c r="P66" s="42">
        <f t="shared" si="2"/>
        <v>17.18</v>
      </c>
      <c r="Q66" s="42">
        <f t="shared" si="2"/>
        <v>0</v>
      </c>
      <c r="R66" s="42">
        <f t="shared" si="2"/>
        <v>0</v>
      </c>
      <c r="S66" s="42">
        <f t="shared" si="2"/>
        <v>1.83</v>
      </c>
      <c r="T66" s="42">
        <f t="shared" si="2"/>
        <v>11.84</v>
      </c>
      <c r="U66" s="42">
        <f t="shared" si="2"/>
        <v>1362.9</v>
      </c>
      <c r="V66" s="42">
        <f t="shared" si="2"/>
        <v>2294.87</v>
      </c>
      <c r="W66" s="42">
        <f t="shared" si="2"/>
        <v>334.92</v>
      </c>
      <c r="X66" s="42">
        <f t="shared" si="2"/>
        <v>220.93</v>
      </c>
      <c r="Y66" s="42">
        <f t="shared" si="2"/>
        <v>701.64</v>
      </c>
      <c r="Z66" s="42">
        <f t="shared" si="2"/>
        <v>8.9400000000000013</v>
      </c>
      <c r="AA66" s="42">
        <f t="shared" si="2"/>
        <v>83.03</v>
      </c>
      <c r="AB66" s="42">
        <f t="shared" si="2"/>
        <v>1638.46</v>
      </c>
      <c r="AC66" s="42">
        <f t="shared" si="2"/>
        <v>413.33</v>
      </c>
      <c r="AD66" s="42">
        <f t="shared" si="2"/>
        <v>9.5400000000000009</v>
      </c>
      <c r="AE66" s="42">
        <f t="shared" si="2"/>
        <v>0.75</v>
      </c>
      <c r="AF66" s="42">
        <f t="shared" si="2"/>
        <v>0.56000000000000005</v>
      </c>
      <c r="AG66" s="42">
        <f t="shared" si="2"/>
        <v>6.39</v>
      </c>
      <c r="AH66" s="42">
        <f t="shared" si="2"/>
        <v>15.75</v>
      </c>
      <c r="AI66" s="42">
        <f t="shared" si="2"/>
        <v>27.799999999999997</v>
      </c>
      <c r="AJ66" s="42">
        <f t="shared" si="2"/>
        <v>0</v>
      </c>
      <c r="AK66" s="42">
        <f t="shared" si="2"/>
        <v>1068.3399999999999</v>
      </c>
      <c r="AL66" s="42">
        <f t="shared" si="2"/>
        <v>1030.27</v>
      </c>
      <c r="AM66" s="42">
        <f t="shared" si="2"/>
        <v>2674.95</v>
      </c>
      <c r="AN66" s="42">
        <f t="shared" si="2"/>
        <v>1138.03</v>
      </c>
      <c r="AO66" s="42">
        <f t="shared" si="2"/>
        <v>559.82999999999993</v>
      </c>
      <c r="AP66" s="42">
        <f t="shared" si="2"/>
        <v>1022.07</v>
      </c>
      <c r="AQ66" s="42">
        <f t="shared" si="2"/>
        <v>398.15</v>
      </c>
      <c r="AR66" s="42">
        <f t="shared" si="2"/>
        <v>1459.6399999999999</v>
      </c>
      <c r="AS66" s="42">
        <f t="shared" si="2"/>
        <v>1523.52</v>
      </c>
      <c r="AT66" s="42">
        <f t="shared" si="2"/>
        <v>1407.5</v>
      </c>
      <c r="AU66" s="42">
        <f t="shared" si="2"/>
        <v>1706.26</v>
      </c>
      <c r="AV66" s="42">
        <f t="shared" si="2"/>
        <v>653.92000000000007</v>
      </c>
      <c r="AW66" s="42">
        <f t="shared" si="2"/>
        <v>920.10000000000014</v>
      </c>
      <c r="AX66" s="42">
        <f t="shared" si="2"/>
        <v>6934.0499999999993</v>
      </c>
      <c r="AY66" s="42">
        <f t="shared" si="2"/>
        <v>3.76</v>
      </c>
      <c r="AZ66" s="42">
        <f t="shared" si="2"/>
        <v>2434.2799999999997</v>
      </c>
      <c r="BA66" s="42">
        <f t="shared" si="2"/>
        <v>1474.3200000000002</v>
      </c>
      <c r="BB66" s="42">
        <f t="shared" si="2"/>
        <v>985.38</v>
      </c>
      <c r="BC66" s="42">
        <f t="shared" si="2"/>
        <v>497.09</v>
      </c>
      <c r="BD66" s="42">
        <f t="shared" si="2"/>
        <v>0.52999999999999992</v>
      </c>
      <c r="BE66" s="42">
        <f t="shared" si="2"/>
        <v>0.26</v>
      </c>
      <c r="BF66" s="42">
        <f t="shared" si="2"/>
        <v>0.14000000000000001</v>
      </c>
      <c r="BG66" s="42">
        <f t="shared" si="2"/>
        <v>0.32</v>
      </c>
      <c r="BH66" s="42">
        <f t="shared" si="2"/>
        <v>0.36</v>
      </c>
      <c r="BI66" s="42">
        <f t="shared" si="2"/>
        <v>1.71</v>
      </c>
      <c r="BJ66" s="42">
        <f t="shared" si="2"/>
        <v>0.03</v>
      </c>
      <c r="BK66" s="42">
        <f t="shared" si="2"/>
        <v>5.3100000000000005</v>
      </c>
      <c r="BL66" s="42">
        <f t="shared" si="2"/>
        <v>0.02</v>
      </c>
      <c r="BM66" s="42">
        <f t="shared" si="2"/>
        <v>1.9899999999999998</v>
      </c>
      <c r="BN66" s="42">
        <f t="shared" si="2"/>
        <v>0.1</v>
      </c>
      <c r="BO66" s="42">
        <f t="shared" si="2"/>
        <v>0.08</v>
      </c>
      <c r="BP66" s="42">
        <f t="shared" ref="BP66:CO66" si="3">BP46+BP49+BP58+BP65</f>
        <v>0</v>
      </c>
      <c r="BQ66" s="42">
        <f t="shared" si="3"/>
        <v>0.28000000000000003</v>
      </c>
      <c r="BR66" s="42">
        <f t="shared" si="3"/>
        <v>0.48000000000000004</v>
      </c>
      <c r="BS66" s="42">
        <f t="shared" si="3"/>
        <v>7.49</v>
      </c>
      <c r="BT66" s="42">
        <f t="shared" si="3"/>
        <v>0.01</v>
      </c>
      <c r="BU66" s="42">
        <f t="shared" si="3"/>
        <v>0</v>
      </c>
      <c r="BV66" s="42">
        <f t="shared" si="3"/>
        <v>9.6999999999999993</v>
      </c>
      <c r="BW66" s="42">
        <f t="shared" si="3"/>
        <v>0.11000000000000001</v>
      </c>
      <c r="BX66" s="42">
        <f t="shared" si="3"/>
        <v>0.08</v>
      </c>
      <c r="BY66" s="42">
        <f t="shared" si="3"/>
        <v>0</v>
      </c>
      <c r="BZ66" s="42">
        <f t="shared" si="3"/>
        <v>0</v>
      </c>
      <c r="CA66" s="42">
        <f t="shared" si="3"/>
        <v>0</v>
      </c>
      <c r="CB66" s="42">
        <f t="shared" si="3"/>
        <v>1467.3700000000001</v>
      </c>
      <c r="CC66" s="42">
        <f t="shared" si="3"/>
        <v>0</v>
      </c>
      <c r="CD66" s="42" t="e">
        <f t="shared" si="3"/>
        <v>#REF!</v>
      </c>
      <c r="CE66" s="42">
        <f t="shared" si="3"/>
        <v>356.11</v>
      </c>
      <c r="CF66" s="42">
        <f t="shared" si="3"/>
        <v>0</v>
      </c>
      <c r="CG66" s="42">
        <f t="shared" si="3"/>
        <v>170.74</v>
      </c>
      <c r="CH66" s="42">
        <f t="shared" si="3"/>
        <v>80.669999999999987</v>
      </c>
      <c r="CI66" s="42">
        <f t="shared" si="3"/>
        <v>125.7</v>
      </c>
      <c r="CJ66" s="42">
        <f t="shared" si="3"/>
        <v>9452.41</v>
      </c>
      <c r="CK66" s="42">
        <f t="shared" si="3"/>
        <v>4213.8100000000004</v>
      </c>
      <c r="CL66" s="42">
        <f t="shared" si="3"/>
        <v>6833.1</v>
      </c>
      <c r="CM66" s="42">
        <f t="shared" si="3"/>
        <v>265.78999999999996</v>
      </c>
      <c r="CN66" s="42">
        <f t="shared" si="3"/>
        <v>151.19999999999999</v>
      </c>
      <c r="CO66" s="42">
        <f t="shared" si="3"/>
        <v>208.86</v>
      </c>
      <c r="CP66" s="16">
        <v>30.68</v>
      </c>
      <c r="CQ66" s="16">
        <v>2.16</v>
      </c>
    </row>
    <row r="68" spans="1:95" x14ac:dyDescent="0.25">
      <c r="B68" s="32" t="s">
        <v>172</v>
      </c>
    </row>
    <row r="69" spans="1:95" x14ac:dyDescent="0.25">
      <c r="B69" s="17" t="s">
        <v>101</v>
      </c>
    </row>
    <row r="70" spans="1:95" s="25" customFormat="1" x14ac:dyDescent="0.25">
      <c r="A70" s="22" t="str">
        <f>"-"</f>
        <v>-</v>
      </c>
      <c r="B70" s="23" t="s">
        <v>102</v>
      </c>
      <c r="C70" s="24">
        <v>40</v>
      </c>
      <c r="D70" s="24">
        <v>3.08</v>
      </c>
      <c r="E70" s="24">
        <v>0</v>
      </c>
      <c r="F70" s="24">
        <v>1.2</v>
      </c>
      <c r="G70" s="24">
        <v>1.2</v>
      </c>
      <c r="H70" s="24">
        <v>21.32</v>
      </c>
      <c r="I70" s="24">
        <v>107.80799999999999</v>
      </c>
      <c r="J70" s="24">
        <v>0.2</v>
      </c>
      <c r="K70" s="24">
        <v>0</v>
      </c>
      <c r="L70" s="24">
        <v>0</v>
      </c>
      <c r="M70" s="24">
        <v>0</v>
      </c>
      <c r="N70" s="24">
        <v>1.32</v>
      </c>
      <c r="O70" s="24">
        <v>18.72</v>
      </c>
      <c r="P70" s="24">
        <v>1.28</v>
      </c>
      <c r="Q70" s="24">
        <v>0</v>
      </c>
      <c r="R70" s="24">
        <v>0</v>
      </c>
      <c r="S70" s="24">
        <v>0.12</v>
      </c>
      <c r="T70" s="24">
        <v>0.64</v>
      </c>
      <c r="U70" s="24">
        <v>171.6</v>
      </c>
      <c r="V70" s="24">
        <v>52.4</v>
      </c>
      <c r="W70" s="24">
        <v>8.8000000000000007</v>
      </c>
      <c r="X70" s="24">
        <v>13.2</v>
      </c>
      <c r="Y70" s="24">
        <v>34</v>
      </c>
      <c r="Z70" s="24">
        <v>0.8</v>
      </c>
      <c r="AA70" s="24">
        <v>0</v>
      </c>
      <c r="AB70" s="24">
        <v>0</v>
      </c>
      <c r="AC70" s="24">
        <v>0</v>
      </c>
      <c r="AD70" s="24">
        <v>0.68</v>
      </c>
      <c r="AE70" s="24">
        <v>0.06</v>
      </c>
      <c r="AF70" s="24">
        <v>0.02</v>
      </c>
      <c r="AG70" s="24">
        <v>0.64</v>
      </c>
      <c r="AH70" s="24">
        <v>1.2</v>
      </c>
      <c r="AI70" s="24">
        <v>0</v>
      </c>
      <c r="AJ70" s="25">
        <v>0</v>
      </c>
      <c r="AK70" s="25">
        <v>148.80000000000001</v>
      </c>
      <c r="AL70" s="25">
        <v>154.4</v>
      </c>
      <c r="AM70" s="25">
        <v>236.4</v>
      </c>
      <c r="AN70" s="25">
        <v>79.599999999999994</v>
      </c>
      <c r="AO70" s="25">
        <v>46.8</v>
      </c>
      <c r="AP70" s="25">
        <v>93.6</v>
      </c>
      <c r="AQ70" s="25">
        <v>35.200000000000003</v>
      </c>
      <c r="AR70" s="25">
        <v>168</v>
      </c>
      <c r="AS70" s="25">
        <v>104.4</v>
      </c>
      <c r="AT70" s="25">
        <v>145.19999999999999</v>
      </c>
      <c r="AU70" s="25">
        <v>120.4</v>
      </c>
      <c r="AV70" s="25">
        <v>64.400000000000006</v>
      </c>
      <c r="AW70" s="25">
        <v>112</v>
      </c>
      <c r="AX70" s="25">
        <v>930</v>
      </c>
      <c r="AY70" s="25">
        <v>0</v>
      </c>
      <c r="AZ70" s="25">
        <v>302.8</v>
      </c>
      <c r="BA70" s="25">
        <v>132.4</v>
      </c>
      <c r="BB70" s="25">
        <v>88.8</v>
      </c>
      <c r="BC70" s="25">
        <v>69.2</v>
      </c>
      <c r="BD70" s="25">
        <v>0</v>
      </c>
      <c r="BE70" s="25">
        <v>0</v>
      </c>
      <c r="BF70" s="25">
        <v>0</v>
      </c>
      <c r="BG70" s="25">
        <v>0</v>
      </c>
      <c r="BH70" s="25">
        <v>0</v>
      </c>
      <c r="BI70" s="25">
        <v>0.01</v>
      </c>
      <c r="BJ70" s="25">
        <v>0</v>
      </c>
      <c r="BK70" s="25">
        <v>0.13</v>
      </c>
      <c r="BL70" s="25">
        <v>0</v>
      </c>
      <c r="BM70" s="25">
        <v>0.06</v>
      </c>
      <c r="BN70" s="25">
        <v>0</v>
      </c>
      <c r="BO70" s="25">
        <v>0</v>
      </c>
      <c r="BP70" s="25">
        <v>0</v>
      </c>
      <c r="BQ70" s="25">
        <v>0</v>
      </c>
      <c r="BR70" s="25">
        <v>0</v>
      </c>
      <c r="BS70" s="25">
        <v>0.47</v>
      </c>
      <c r="BT70" s="25">
        <v>0</v>
      </c>
      <c r="BU70" s="25">
        <v>0</v>
      </c>
      <c r="BV70" s="25">
        <v>0.35</v>
      </c>
      <c r="BW70" s="25">
        <v>0.01</v>
      </c>
      <c r="BX70" s="25">
        <v>0</v>
      </c>
      <c r="BY70" s="25">
        <v>0</v>
      </c>
      <c r="BZ70" s="25">
        <v>0</v>
      </c>
      <c r="CA70" s="25">
        <v>0</v>
      </c>
      <c r="CB70" s="25">
        <v>13.64</v>
      </c>
      <c r="CC70" s="26"/>
      <c r="CD70" s="26"/>
      <c r="CE70" s="25">
        <v>0</v>
      </c>
      <c r="CG70" s="25">
        <v>0</v>
      </c>
      <c r="CH70" s="25">
        <v>0</v>
      </c>
      <c r="CI70" s="25">
        <v>0</v>
      </c>
      <c r="CJ70" s="25">
        <v>665</v>
      </c>
      <c r="CK70" s="25">
        <v>256.2</v>
      </c>
      <c r="CL70" s="25">
        <v>460.6</v>
      </c>
      <c r="CM70" s="25">
        <v>5.32</v>
      </c>
      <c r="CN70" s="25">
        <v>5.32</v>
      </c>
      <c r="CO70" s="25">
        <v>5.32</v>
      </c>
      <c r="CP70" s="25">
        <v>0</v>
      </c>
      <c r="CQ70" s="25">
        <v>0</v>
      </c>
    </row>
    <row r="71" spans="1:95" s="25" customFormat="1" x14ac:dyDescent="0.25">
      <c r="A71" s="22" t="str">
        <f>"4/13"</f>
        <v>4/13</v>
      </c>
      <c r="B71" s="23" t="s">
        <v>136</v>
      </c>
      <c r="C71" s="24">
        <v>10</v>
      </c>
      <c r="D71" s="24">
        <v>2.63</v>
      </c>
      <c r="E71" s="24">
        <v>2.63</v>
      </c>
      <c r="F71" s="24">
        <v>2.66</v>
      </c>
      <c r="G71" s="24">
        <v>0</v>
      </c>
      <c r="H71" s="24">
        <v>0</v>
      </c>
      <c r="I71" s="24">
        <v>35.06</v>
      </c>
      <c r="J71" s="24">
        <v>1.53</v>
      </c>
      <c r="K71" s="24">
        <v>0</v>
      </c>
      <c r="L71" s="24">
        <v>0</v>
      </c>
      <c r="M71" s="24">
        <v>0</v>
      </c>
      <c r="N71" s="24">
        <v>0</v>
      </c>
      <c r="O71" s="24">
        <v>0</v>
      </c>
      <c r="P71" s="24">
        <v>0</v>
      </c>
      <c r="Q71" s="24">
        <v>0</v>
      </c>
      <c r="R71" s="24">
        <v>0</v>
      </c>
      <c r="S71" s="24">
        <v>0.2</v>
      </c>
      <c r="T71" s="24">
        <v>0.43</v>
      </c>
      <c r="U71" s="24">
        <v>110</v>
      </c>
      <c r="V71" s="24">
        <v>10</v>
      </c>
      <c r="W71" s="24">
        <v>100</v>
      </c>
      <c r="X71" s="24">
        <v>5.5</v>
      </c>
      <c r="Y71" s="24">
        <v>60</v>
      </c>
      <c r="Z71" s="24">
        <v>7.0000000000000007E-2</v>
      </c>
      <c r="AA71" s="24">
        <v>21</v>
      </c>
      <c r="AB71" s="24">
        <v>17</v>
      </c>
      <c r="AC71" s="24">
        <v>23.8</v>
      </c>
      <c r="AD71" s="24">
        <v>0.04</v>
      </c>
      <c r="AE71" s="24">
        <v>0</v>
      </c>
      <c r="AF71" s="24">
        <v>0.04</v>
      </c>
      <c r="AG71" s="24">
        <v>0.02</v>
      </c>
      <c r="AH71" s="24">
        <v>0.68</v>
      </c>
      <c r="AI71" s="24">
        <v>7.0000000000000007E-2</v>
      </c>
      <c r="AJ71" s="25">
        <v>0</v>
      </c>
      <c r="AK71" s="25">
        <v>157</v>
      </c>
      <c r="AL71" s="25">
        <v>117</v>
      </c>
      <c r="AM71" s="25">
        <v>230</v>
      </c>
      <c r="AN71" s="25">
        <v>158</v>
      </c>
      <c r="AO71" s="25">
        <v>56</v>
      </c>
      <c r="AP71" s="25">
        <v>95</v>
      </c>
      <c r="AQ71" s="25">
        <v>70</v>
      </c>
      <c r="AR71" s="25">
        <v>134</v>
      </c>
      <c r="AS71" s="25">
        <v>76</v>
      </c>
      <c r="AT71" s="25">
        <v>87</v>
      </c>
      <c r="AU71" s="25">
        <v>156</v>
      </c>
      <c r="AV71" s="25">
        <v>70</v>
      </c>
      <c r="AW71" s="25">
        <v>51</v>
      </c>
      <c r="AX71" s="25">
        <v>517</v>
      </c>
      <c r="AY71" s="25">
        <v>0</v>
      </c>
      <c r="AZ71" s="25">
        <v>273</v>
      </c>
      <c r="BA71" s="25">
        <v>129</v>
      </c>
      <c r="BB71" s="25">
        <v>139</v>
      </c>
      <c r="BC71" s="25">
        <v>21.5</v>
      </c>
      <c r="BD71" s="25">
        <v>0</v>
      </c>
      <c r="BE71" s="25">
        <v>0.01</v>
      </c>
      <c r="BF71" s="25">
        <v>0.04</v>
      </c>
      <c r="BG71" s="25">
        <v>0.11</v>
      </c>
      <c r="BH71" s="25">
        <v>0.13</v>
      </c>
      <c r="BI71" s="25">
        <v>0.33</v>
      </c>
      <c r="BJ71" s="25">
        <v>0.04</v>
      </c>
      <c r="BK71" s="25">
        <v>0.7</v>
      </c>
      <c r="BL71" s="25">
        <v>0.01</v>
      </c>
      <c r="BM71" s="25">
        <v>0.16</v>
      </c>
      <c r="BN71" s="25">
        <v>0.01</v>
      </c>
      <c r="BO71" s="25">
        <v>0</v>
      </c>
      <c r="BP71" s="25">
        <v>0</v>
      </c>
      <c r="BQ71" s="25">
        <v>0.05</v>
      </c>
      <c r="BR71" s="25">
        <v>7.0000000000000007E-2</v>
      </c>
      <c r="BS71" s="25">
        <v>0.52</v>
      </c>
      <c r="BT71" s="25">
        <v>0</v>
      </c>
      <c r="BU71" s="25">
        <v>0</v>
      </c>
      <c r="BV71" s="25">
        <v>7.0000000000000007E-2</v>
      </c>
      <c r="BW71" s="25">
        <v>0</v>
      </c>
      <c r="BX71" s="25">
        <v>0</v>
      </c>
      <c r="BY71" s="25">
        <v>0</v>
      </c>
      <c r="BZ71" s="25">
        <v>0</v>
      </c>
      <c r="CA71" s="25">
        <v>0</v>
      </c>
      <c r="CB71" s="25">
        <v>4.08</v>
      </c>
      <c r="CC71" s="26"/>
      <c r="CD71" s="26"/>
      <c r="CE71" s="25">
        <v>23.83</v>
      </c>
      <c r="CG71" s="25">
        <v>0.5</v>
      </c>
      <c r="CH71" s="25">
        <v>0.5</v>
      </c>
      <c r="CI71" s="25">
        <v>0.5</v>
      </c>
      <c r="CJ71" s="25">
        <v>500</v>
      </c>
      <c r="CK71" s="25">
        <v>370</v>
      </c>
      <c r="CL71" s="25">
        <v>435</v>
      </c>
      <c r="CM71" s="25">
        <v>1.53</v>
      </c>
      <c r="CN71" s="25">
        <v>0.97</v>
      </c>
      <c r="CO71" s="25">
        <v>1.25</v>
      </c>
      <c r="CP71" s="25">
        <v>0</v>
      </c>
      <c r="CQ71" s="25">
        <v>0</v>
      </c>
    </row>
    <row r="72" spans="1:95" s="25" customFormat="1" x14ac:dyDescent="0.25">
      <c r="A72" s="22" t="str">
        <f>"27/10"</f>
        <v>27/10</v>
      </c>
      <c r="B72" s="23" t="s">
        <v>120</v>
      </c>
      <c r="C72" s="24">
        <v>180</v>
      </c>
      <c r="D72" s="24">
        <v>0.18</v>
      </c>
      <c r="E72" s="24">
        <v>0</v>
      </c>
      <c r="F72" s="24">
        <v>0.04</v>
      </c>
      <c r="G72" s="24">
        <v>0.04</v>
      </c>
      <c r="H72" s="24">
        <v>8.93</v>
      </c>
      <c r="I72" s="24">
        <v>34.881569999999996</v>
      </c>
      <c r="J72" s="24">
        <v>0</v>
      </c>
      <c r="K72" s="24">
        <v>0</v>
      </c>
      <c r="L72" s="24">
        <v>0</v>
      </c>
      <c r="M72" s="24">
        <v>0</v>
      </c>
      <c r="N72" s="24">
        <v>8.84</v>
      </c>
      <c r="O72" s="24">
        <v>0</v>
      </c>
      <c r="P72" s="24">
        <v>0.09</v>
      </c>
      <c r="Q72" s="24">
        <v>0</v>
      </c>
      <c r="R72" s="24">
        <v>0</v>
      </c>
      <c r="S72" s="24">
        <v>0</v>
      </c>
      <c r="T72" s="24">
        <v>0.06</v>
      </c>
      <c r="U72" s="24">
        <v>0.09</v>
      </c>
      <c r="V72" s="24">
        <v>0.27</v>
      </c>
      <c r="W72" s="24">
        <v>0.26</v>
      </c>
      <c r="X72" s="24">
        <v>0</v>
      </c>
      <c r="Y72" s="24">
        <v>0</v>
      </c>
      <c r="Z72" s="24">
        <v>0.03</v>
      </c>
      <c r="AA72" s="24">
        <v>0</v>
      </c>
      <c r="AB72" s="24">
        <v>0</v>
      </c>
      <c r="AC72" s="24">
        <v>0</v>
      </c>
      <c r="AD72" s="24">
        <v>0</v>
      </c>
      <c r="AE72" s="24">
        <v>0</v>
      </c>
      <c r="AF72" s="24">
        <v>0</v>
      </c>
      <c r="AG72" s="24">
        <v>0</v>
      </c>
      <c r="AH72" s="24">
        <v>0</v>
      </c>
      <c r="AI72" s="24">
        <v>0</v>
      </c>
      <c r="AJ72" s="25">
        <v>0</v>
      </c>
      <c r="AK72" s="25">
        <v>0</v>
      </c>
      <c r="AL72" s="25">
        <v>0</v>
      </c>
      <c r="AM72" s="25">
        <v>0</v>
      </c>
      <c r="AN72" s="25">
        <v>0</v>
      </c>
      <c r="AO72" s="25">
        <v>0</v>
      </c>
      <c r="AP72" s="25">
        <v>0</v>
      </c>
      <c r="AQ72" s="25">
        <v>0</v>
      </c>
      <c r="AR72" s="25">
        <v>0</v>
      </c>
      <c r="AS72" s="25">
        <v>0</v>
      </c>
      <c r="AT72" s="25">
        <v>0</v>
      </c>
      <c r="AU72" s="25">
        <v>0</v>
      </c>
      <c r="AV72" s="25">
        <v>0</v>
      </c>
      <c r="AW72" s="25">
        <v>0</v>
      </c>
      <c r="AX72" s="25">
        <v>0</v>
      </c>
      <c r="AY72" s="25">
        <v>0</v>
      </c>
      <c r="AZ72" s="25">
        <v>0</v>
      </c>
      <c r="BA72" s="25">
        <v>0</v>
      </c>
      <c r="BB72" s="25">
        <v>0</v>
      </c>
      <c r="BC72" s="25">
        <v>0</v>
      </c>
      <c r="BD72" s="25">
        <v>0</v>
      </c>
      <c r="BE72" s="25">
        <v>0</v>
      </c>
      <c r="BF72" s="25">
        <v>0</v>
      </c>
      <c r="BG72" s="25">
        <v>0</v>
      </c>
      <c r="BH72" s="25">
        <v>0</v>
      </c>
      <c r="BI72" s="25">
        <v>0</v>
      </c>
      <c r="BJ72" s="25">
        <v>0</v>
      </c>
      <c r="BK72" s="25">
        <v>0</v>
      </c>
      <c r="BL72" s="25">
        <v>0</v>
      </c>
      <c r="BM72" s="25">
        <v>0</v>
      </c>
      <c r="BN72" s="25">
        <v>0</v>
      </c>
      <c r="BO72" s="25">
        <v>0</v>
      </c>
      <c r="BP72" s="25">
        <v>0</v>
      </c>
      <c r="BQ72" s="25">
        <v>0</v>
      </c>
      <c r="BR72" s="25">
        <v>0</v>
      </c>
      <c r="BS72" s="25">
        <v>0</v>
      </c>
      <c r="BT72" s="25">
        <v>0</v>
      </c>
      <c r="BU72" s="25">
        <v>0</v>
      </c>
      <c r="BV72" s="25">
        <v>0</v>
      </c>
      <c r="BW72" s="25">
        <v>0</v>
      </c>
      <c r="BX72" s="25">
        <v>0</v>
      </c>
      <c r="BY72" s="25">
        <v>0</v>
      </c>
      <c r="BZ72" s="25">
        <v>0</v>
      </c>
      <c r="CA72" s="25">
        <v>0</v>
      </c>
      <c r="CB72" s="25">
        <v>180.09</v>
      </c>
      <c r="CC72" s="26"/>
      <c r="CD72" s="26"/>
      <c r="CE72" s="25">
        <v>0</v>
      </c>
      <c r="CG72" s="25">
        <v>3.14</v>
      </c>
      <c r="CH72" s="25">
        <v>3.14</v>
      </c>
      <c r="CI72" s="25">
        <v>3.14</v>
      </c>
      <c r="CJ72" s="25">
        <v>363.75</v>
      </c>
      <c r="CK72" s="25">
        <v>138</v>
      </c>
      <c r="CL72" s="25">
        <v>250.88</v>
      </c>
      <c r="CM72" s="25">
        <v>33.32</v>
      </c>
      <c r="CN72" s="25">
        <v>19.82</v>
      </c>
      <c r="CO72" s="25">
        <v>26.57</v>
      </c>
      <c r="CP72" s="25">
        <v>9</v>
      </c>
      <c r="CQ72" s="25">
        <v>0</v>
      </c>
    </row>
    <row r="73" spans="1:95" s="15" customFormat="1" ht="31.5" x14ac:dyDescent="0.25">
      <c r="A73" s="18" t="str">
        <f>"5/4"</f>
        <v>5/4</v>
      </c>
      <c r="B73" s="19" t="s">
        <v>137</v>
      </c>
      <c r="C73" s="20">
        <v>180</v>
      </c>
      <c r="D73" s="20">
        <v>4.78</v>
      </c>
      <c r="E73" s="20">
        <v>2.12</v>
      </c>
      <c r="F73" s="20">
        <v>4.13</v>
      </c>
      <c r="G73" s="20">
        <v>0.28999999999999998</v>
      </c>
      <c r="H73" s="20">
        <v>26.59</v>
      </c>
      <c r="I73" s="20">
        <v>161.26514279999998</v>
      </c>
      <c r="J73" s="20">
        <v>2.98</v>
      </c>
      <c r="K73" s="20">
        <v>0.08</v>
      </c>
      <c r="L73" s="20">
        <v>0</v>
      </c>
      <c r="M73" s="20">
        <v>0</v>
      </c>
      <c r="N73" s="20">
        <v>7.69</v>
      </c>
      <c r="O73" s="20">
        <v>17.95</v>
      </c>
      <c r="P73" s="20">
        <v>0.94</v>
      </c>
      <c r="Q73" s="20">
        <v>0</v>
      </c>
      <c r="R73" s="20">
        <v>0</v>
      </c>
      <c r="S73" s="20">
        <v>7.0000000000000007E-2</v>
      </c>
      <c r="T73" s="20">
        <v>1.1499999999999999</v>
      </c>
      <c r="U73" s="20">
        <v>211.64</v>
      </c>
      <c r="V73" s="20">
        <v>126.56</v>
      </c>
      <c r="W73" s="20">
        <v>83.44</v>
      </c>
      <c r="X73" s="20">
        <v>13.37</v>
      </c>
      <c r="Y73" s="20">
        <v>78.91</v>
      </c>
      <c r="Z73" s="20">
        <v>0.34</v>
      </c>
      <c r="AA73" s="20">
        <v>17.28</v>
      </c>
      <c r="AB73" s="20">
        <v>14.4</v>
      </c>
      <c r="AC73" s="20">
        <v>32.04</v>
      </c>
      <c r="AD73" s="20">
        <v>0.47</v>
      </c>
      <c r="AE73" s="20">
        <v>0.05</v>
      </c>
      <c r="AF73" s="20">
        <v>0.1</v>
      </c>
      <c r="AG73" s="20">
        <v>0.34</v>
      </c>
      <c r="AH73" s="20">
        <v>1.45</v>
      </c>
      <c r="AI73" s="20">
        <v>0.37</v>
      </c>
      <c r="AJ73" s="15">
        <v>0</v>
      </c>
      <c r="AK73" s="15">
        <v>134.07</v>
      </c>
      <c r="AL73" s="15">
        <v>123.21</v>
      </c>
      <c r="AM73" s="15">
        <v>221.86</v>
      </c>
      <c r="AN73" s="15">
        <v>70.56</v>
      </c>
      <c r="AO73" s="15">
        <v>42.54</v>
      </c>
      <c r="AP73" s="15">
        <v>86.87</v>
      </c>
      <c r="AQ73" s="15">
        <v>31.23</v>
      </c>
      <c r="AR73" s="15">
        <v>147.61000000000001</v>
      </c>
      <c r="AS73" s="15">
        <v>93.26</v>
      </c>
      <c r="AT73" s="15">
        <v>128.12</v>
      </c>
      <c r="AU73" s="15">
        <v>104.8</v>
      </c>
      <c r="AV73" s="15">
        <v>58.04</v>
      </c>
      <c r="AW73" s="15">
        <v>99.62</v>
      </c>
      <c r="AX73" s="15">
        <v>871.11</v>
      </c>
      <c r="AY73" s="15">
        <v>0</v>
      </c>
      <c r="AZ73" s="15">
        <v>283.17</v>
      </c>
      <c r="BA73" s="15">
        <v>145.31</v>
      </c>
      <c r="BB73" s="15">
        <v>74.52</v>
      </c>
      <c r="BC73" s="15">
        <v>59.9</v>
      </c>
      <c r="BD73" s="15">
        <v>0.09</v>
      </c>
      <c r="BE73" s="15">
        <v>0.04</v>
      </c>
      <c r="BF73" s="15">
        <v>0.02</v>
      </c>
      <c r="BG73" s="15">
        <v>0.05</v>
      </c>
      <c r="BH73" s="15">
        <v>0.05</v>
      </c>
      <c r="BI73" s="15">
        <v>0.25</v>
      </c>
      <c r="BJ73" s="15">
        <v>0</v>
      </c>
      <c r="BK73" s="15">
        <v>0.7</v>
      </c>
      <c r="BL73" s="15">
        <v>0</v>
      </c>
      <c r="BM73" s="15">
        <v>0.22</v>
      </c>
      <c r="BN73" s="15">
        <v>0</v>
      </c>
      <c r="BO73" s="15">
        <v>0</v>
      </c>
      <c r="BP73" s="15">
        <v>0</v>
      </c>
      <c r="BQ73" s="15">
        <v>0.05</v>
      </c>
      <c r="BR73" s="15">
        <v>7.0000000000000007E-2</v>
      </c>
      <c r="BS73" s="15">
        <v>0.56999999999999995</v>
      </c>
      <c r="BT73" s="15">
        <v>0</v>
      </c>
      <c r="BU73" s="15">
        <v>0</v>
      </c>
      <c r="BV73" s="15">
        <v>0.03</v>
      </c>
      <c r="BW73" s="15">
        <v>0</v>
      </c>
      <c r="BX73" s="15">
        <v>0</v>
      </c>
      <c r="BY73" s="15">
        <v>0</v>
      </c>
      <c r="BZ73" s="15">
        <v>0</v>
      </c>
      <c r="CA73" s="15">
        <v>0</v>
      </c>
      <c r="CB73" s="15">
        <v>162.62</v>
      </c>
      <c r="CC73" s="21"/>
      <c r="CD73" s="21"/>
      <c r="CE73" s="15">
        <v>19.68</v>
      </c>
      <c r="CG73" s="15">
        <v>25.03</v>
      </c>
      <c r="CH73" s="15">
        <v>10.84</v>
      </c>
      <c r="CI73" s="15">
        <v>17.940000000000001</v>
      </c>
      <c r="CJ73" s="15">
        <v>1406.52</v>
      </c>
      <c r="CK73" s="15">
        <v>633.16999999999996</v>
      </c>
      <c r="CL73" s="15">
        <v>1019.85</v>
      </c>
      <c r="CM73" s="15">
        <v>32.82</v>
      </c>
      <c r="CN73" s="15">
        <v>17.149999999999999</v>
      </c>
      <c r="CO73" s="15">
        <v>24.99</v>
      </c>
      <c r="CP73" s="15">
        <v>4.5</v>
      </c>
      <c r="CQ73" s="15">
        <v>0.45</v>
      </c>
    </row>
    <row r="74" spans="1:95" s="16" customFormat="1" x14ac:dyDescent="0.25">
      <c r="A74" s="27"/>
      <c r="B74" s="28" t="s">
        <v>107</v>
      </c>
      <c r="C74" s="29">
        <f>SUM(C70:C73)</f>
        <v>410</v>
      </c>
      <c r="D74" s="29">
        <v>10.66</v>
      </c>
      <c r="E74" s="29">
        <v>4.75</v>
      </c>
      <c r="F74" s="29">
        <v>8.0399999999999991</v>
      </c>
      <c r="G74" s="29">
        <v>1.53</v>
      </c>
      <c r="H74" s="29">
        <v>56.84</v>
      </c>
      <c r="I74" s="29">
        <v>339.01</v>
      </c>
      <c r="J74" s="29">
        <v>4.71</v>
      </c>
      <c r="K74" s="29">
        <v>0.08</v>
      </c>
      <c r="L74" s="29">
        <v>0</v>
      </c>
      <c r="M74" s="29">
        <v>0</v>
      </c>
      <c r="N74" s="29">
        <v>17.850000000000001</v>
      </c>
      <c r="O74" s="29">
        <v>36.67</v>
      </c>
      <c r="P74" s="29">
        <v>2.3199999999999998</v>
      </c>
      <c r="Q74" s="29">
        <v>0</v>
      </c>
      <c r="R74" s="29">
        <v>0</v>
      </c>
      <c r="S74" s="29">
        <v>0.39</v>
      </c>
      <c r="T74" s="29">
        <v>2.2799999999999998</v>
      </c>
      <c r="U74" s="29">
        <v>493.33</v>
      </c>
      <c r="V74" s="29">
        <v>189.22</v>
      </c>
      <c r="W74" s="29">
        <v>192.5</v>
      </c>
      <c r="X74" s="29">
        <v>32.07</v>
      </c>
      <c r="Y74" s="29">
        <v>172.91</v>
      </c>
      <c r="Z74" s="29">
        <v>1.24</v>
      </c>
      <c r="AA74" s="29">
        <v>38.28</v>
      </c>
      <c r="AB74" s="29">
        <v>31.4</v>
      </c>
      <c r="AC74" s="29">
        <v>55.84</v>
      </c>
      <c r="AD74" s="29">
        <v>1.19</v>
      </c>
      <c r="AE74" s="29">
        <v>0.12</v>
      </c>
      <c r="AF74" s="29">
        <v>0.16</v>
      </c>
      <c r="AG74" s="29">
        <v>1</v>
      </c>
      <c r="AH74" s="29">
        <v>3.33</v>
      </c>
      <c r="AI74" s="29">
        <v>0.44</v>
      </c>
      <c r="AJ74" s="16">
        <v>0</v>
      </c>
      <c r="AK74" s="16">
        <v>439.87</v>
      </c>
      <c r="AL74" s="16">
        <v>394.61</v>
      </c>
      <c r="AM74" s="16">
        <v>688.26</v>
      </c>
      <c r="AN74" s="16">
        <v>308.16000000000003</v>
      </c>
      <c r="AO74" s="16">
        <v>145.34</v>
      </c>
      <c r="AP74" s="16">
        <v>275.47000000000003</v>
      </c>
      <c r="AQ74" s="16">
        <v>136.43</v>
      </c>
      <c r="AR74" s="16">
        <v>449.61</v>
      </c>
      <c r="AS74" s="16">
        <v>273.66000000000003</v>
      </c>
      <c r="AT74" s="16">
        <v>360.32</v>
      </c>
      <c r="AU74" s="16">
        <v>381.2</v>
      </c>
      <c r="AV74" s="16">
        <v>192.44</v>
      </c>
      <c r="AW74" s="16">
        <v>262.62</v>
      </c>
      <c r="AX74" s="16">
        <v>2318.11</v>
      </c>
      <c r="AY74" s="16">
        <v>0</v>
      </c>
      <c r="AZ74" s="16">
        <v>858.97</v>
      </c>
      <c r="BA74" s="16">
        <v>406.71</v>
      </c>
      <c r="BB74" s="16">
        <v>302.32</v>
      </c>
      <c r="BC74" s="16">
        <v>150.6</v>
      </c>
      <c r="BD74" s="16">
        <v>0.09</v>
      </c>
      <c r="BE74" s="16">
        <v>0.05</v>
      </c>
      <c r="BF74" s="16">
        <v>0.06</v>
      </c>
      <c r="BG74" s="16">
        <v>0.16</v>
      </c>
      <c r="BH74" s="16">
        <v>0.19</v>
      </c>
      <c r="BI74" s="16">
        <v>0.59</v>
      </c>
      <c r="BJ74" s="16">
        <v>0.04</v>
      </c>
      <c r="BK74" s="16">
        <v>1.53</v>
      </c>
      <c r="BL74" s="16">
        <v>0.01</v>
      </c>
      <c r="BM74" s="16">
        <v>0.43</v>
      </c>
      <c r="BN74" s="16">
        <v>0.01</v>
      </c>
      <c r="BO74" s="16">
        <v>0</v>
      </c>
      <c r="BP74" s="16">
        <v>0</v>
      </c>
      <c r="BQ74" s="16">
        <v>0.1</v>
      </c>
      <c r="BR74" s="16">
        <v>0.15</v>
      </c>
      <c r="BS74" s="16">
        <v>1.56</v>
      </c>
      <c r="BT74" s="16">
        <v>0</v>
      </c>
      <c r="BU74" s="16">
        <v>0</v>
      </c>
      <c r="BV74" s="16">
        <v>0.45</v>
      </c>
      <c r="BW74" s="16">
        <v>0.01</v>
      </c>
      <c r="BX74" s="16">
        <v>0</v>
      </c>
      <c r="BY74" s="16">
        <v>0</v>
      </c>
      <c r="BZ74" s="16">
        <v>0</v>
      </c>
      <c r="CA74" s="16">
        <v>0</v>
      </c>
      <c r="CB74" s="16">
        <v>360.42</v>
      </c>
      <c r="CC74" s="13"/>
      <c r="CD74" s="13" t="e">
        <f>$I$74/#REF!*100</f>
        <v>#REF!</v>
      </c>
      <c r="CE74" s="16">
        <v>43.51</v>
      </c>
      <c r="CG74" s="16">
        <v>28.67</v>
      </c>
      <c r="CH74" s="16">
        <v>14.48</v>
      </c>
      <c r="CI74" s="16">
        <v>21.58</v>
      </c>
      <c r="CJ74" s="16">
        <v>2935.27</v>
      </c>
      <c r="CK74" s="16">
        <v>1397.37</v>
      </c>
      <c r="CL74" s="16">
        <v>2166.3200000000002</v>
      </c>
      <c r="CM74" s="16">
        <v>72.989999999999995</v>
      </c>
      <c r="CN74" s="16">
        <v>43.26</v>
      </c>
      <c r="CO74" s="16">
        <v>58.12</v>
      </c>
      <c r="CP74" s="16">
        <v>13.5</v>
      </c>
      <c r="CQ74" s="16">
        <v>0.45</v>
      </c>
    </row>
    <row r="75" spans="1:95" x14ac:dyDescent="0.25">
      <c r="B75" s="17" t="s">
        <v>108</v>
      </c>
    </row>
    <row r="76" spans="1:95" s="15" customFormat="1" x14ac:dyDescent="0.25">
      <c r="A76" s="18" t="str">
        <f>"1"</f>
        <v>1</v>
      </c>
      <c r="B76" s="19" t="s">
        <v>138</v>
      </c>
      <c r="C76" s="20">
        <v>100</v>
      </c>
      <c r="D76" s="20">
        <v>0.05</v>
      </c>
      <c r="E76" s="20">
        <v>0</v>
      </c>
      <c r="F76" s="20">
        <v>0</v>
      </c>
      <c r="G76" s="20">
        <v>0</v>
      </c>
      <c r="H76" s="20">
        <v>13.15</v>
      </c>
      <c r="I76" s="20">
        <v>52.968217777777767</v>
      </c>
      <c r="J76" s="20">
        <v>0</v>
      </c>
      <c r="K76" s="20">
        <v>0</v>
      </c>
      <c r="L76" s="20">
        <v>0</v>
      </c>
      <c r="M76" s="20">
        <v>0</v>
      </c>
      <c r="N76" s="20">
        <v>3.8</v>
      </c>
      <c r="O76" s="20">
        <v>9.35</v>
      </c>
      <c r="P76" s="20">
        <v>0</v>
      </c>
      <c r="Q76" s="20">
        <v>0</v>
      </c>
      <c r="R76" s="20">
        <v>0</v>
      </c>
      <c r="S76" s="20">
        <v>0</v>
      </c>
      <c r="T76" s="20">
        <v>0</v>
      </c>
      <c r="U76" s="20">
        <v>0.04</v>
      </c>
      <c r="V76" s="20">
        <v>0.12</v>
      </c>
      <c r="W76" s="20">
        <v>0.11</v>
      </c>
      <c r="X76" s="20">
        <v>0</v>
      </c>
      <c r="Y76" s="20">
        <v>0</v>
      </c>
      <c r="Z76" s="20">
        <v>0.01</v>
      </c>
      <c r="AA76" s="20">
        <v>0</v>
      </c>
      <c r="AB76" s="20">
        <v>0</v>
      </c>
      <c r="AC76" s="20">
        <v>0</v>
      </c>
      <c r="AD76" s="20">
        <v>0</v>
      </c>
      <c r="AE76" s="20">
        <v>0</v>
      </c>
      <c r="AF76" s="20">
        <v>0</v>
      </c>
      <c r="AG76" s="20">
        <v>0</v>
      </c>
      <c r="AH76" s="20">
        <v>0</v>
      </c>
      <c r="AI76" s="20">
        <v>0</v>
      </c>
      <c r="AJ76" s="15">
        <v>0</v>
      </c>
      <c r="AK76" s="15">
        <v>0</v>
      </c>
      <c r="AL76" s="15">
        <v>0</v>
      </c>
      <c r="AM76" s="15">
        <v>0</v>
      </c>
      <c r="AN76" s="15">
        <v>0</v>
      </c>
      <c r="AO76" s="15">
        <v>0</v>
      </c>
      <c r="AP76" s="15">
        <v>0</v>
      </c>
      <c r="AQ76" s="15">
        <v>0</v>
      </c>
      <c r="AR76" s="15">
        <v>0</v>
      </c>
      <c r="AS76" s="15">
        <v>0</v>
      </c>
      <c r="AT76" s="15">
        <v>0</v>
      </c>
      <c r="AU76" s="15">
        <v>0</v>
      </c>
      <c r="AV76" s="15">
        <v>0</v>
      </c>
      <c r="AW76" s="15">
        <v>0</v>
      </c>
      <c r="AX76" s="15">
        <v>0</v>
      </c>
      <c r="AY76" s="15">
        <v>0</v>
      </c>
      <c r="AZ76" s="15">
        <v>0</v>
      </c>
      <c r="BA76" s="15">
        <v>0</v>
      </c>
      <c r="BB76" s="15">
        <v>0</v>
      </c>
      <c r="BC76" s="15">
        <v>0</v>
      </c>
      <c r="BD76" s="15">
        <v>0</v>
      </c>
      <c r="BE76" s="15">
        <v>0</v>
      </c>
      <c r="BF76" s="15">
        <v>0</v>
      </c>
      <c r="BG76" s="15">
        <v>0</v>
      </c>
      <c r="BH76" s="15">
        <v>0</v>
      </c>
      <c r="BI76" s="15">
        <v>0</v>
      </c>
      <c r="BJ76" s="15">
        <v>0</v>
      </c>
      <c r="BK76" s="15">
        <v>0</v>
      </c>
      <c r="BL76" s="15">
        <v>0</v>
      </c>
      <c r="BM76" s="15">
        <v>0</v>
      </c>
      <c r="BN76" s="15">
        <v>0</v>
      </c>
      <c r="BO76" s="15">
        <v>0</v>
      </c>
      <c r="BP76" s="15">
        <v>0</v>
      </c>
      <c r="BQ76" s="15">
        <v>0</v>
      </c>
      <c r="BR76" s="15">
        <v>0</v>
      </c>
      <c r="BS76" s="15">
        <v>0</v>
      </c>
      <c r="BT76" s="15">
        <v>0</v>
      </c>
      <c r="BU76" s="15">
        <v>0</v>
      </c>
      <c r="BV76" s="15">
        <v>0</v>
      </c>
      <c r="BW76" s="15">
        <v>0</v>
      </c>
      <c r="BX76" s="15">
        <v>0</v>
      </c>
      <c r="BY76" s="15">
        <v>0</v>
      </c>
      <c r="BZ76" s="15">
        <v>0</v>
      </c>
      <c r="CA76" s="15">
        <v>0</v>
      </c>
      <c r="CB76" s="15">
        <v>95.12</v>
      </c>
      <c r="CC76" s="21"/>
      <c r="CD76" s="21"/>
      <c r="CE76" s="15">
        <v>0</v>
      </c>
      <c r="CG76" s="15">
        <v>0</v>
      </c>
      <c r="CH76" s="15">
        <v>0</v>
      </c>
      <c r="CI76" s="15">
        <v>0</v>
      </c>
      <c r="CJ76" s="15">
        <v>0</v>
      </c>
      <c r="CK76" s="15">
        <v>0</v>
      </c>
      <c r="CL76" s="15">
        <v>0</v>
      </c>
      <c r="CM76" s="15">
        <v>0</v>
      </c>
      <c r="CN76" s="15">
        <v>0</v>
      </c>
      <c r="CO76" s="15">
        <v>0</v>
      </c>
      <c r="CP76" s="15">
        <v>3.89</v>
      </c>
      <c r="CQ76" s="15">
        <v>0</v>
      </c>
    </row>
    <row r="77" spans="1:95" s="16" customFormat="1" x14ac:dyDescent="0.25">
      <c r="A77" s="27"/>
      <c r="B77" s="28" t="s">
        <v>110</v>
      </c>
      <c r="C77" s="29">
        <f>SUM(C76)</f>
        <v>100</v>
      </c>
      <c r="D77" s="29">
        <v>0.05</v>
      </c>
      <c r="E77" s="29">
        <v>0</v>
      </c>
      <c r="F77" s="29">
        <v>0</v>
      </c>
      <c r="G77" s="29">
        <v>0</v>
      </c>
      <c r="H77" s="29">
        <v>13.15</v>
      </c>
      <c r="I77" s="29">
        <v>52.97</v>
      </c>
      <c r="J77" s="29">
        <v>0</v>
      </c>
      <c r="K77" s="29">
        <v>0</v>
      </c>
      <c r="L77" s="29">
        <v>0</v>
      </c>
      <c r="M77" s="29">
        <v>0</v>
      </c>
      <c r="N77" s="29">
        <v>3.8</v>
      </c>
      <c r="O77" s="29">
        <v>9.35</v>
      </c>
      <c r="P77" s="29">
        <v>0</v>
      </c>
      <c r="Q77" s="29">
        <v>0</v>
      </c>
      <c r="R77" s="29">
        <v>0</v>
      </c>
      <c r="S77" s="29">
        <v>0</v>
      </c>
      <c r="T77" s="29">
        <v>0</v>
      </c>
      <c r="U77" s="29">
        <v>0.04</v>
      </c>
      <c r="V77" s="29">
        <v>0.12</v>
      </c>
      <c r="W77" s="29">
        <v>0.11</v>
      </c>
      <c r="X77" s="29">
        <v>0</v>
      </c>
      <c r="Y77" s="29">
        <v>0</v>
      </c>
      <c r="Z77" s="29">
        <v>0.01</v>
      </c>
      <c r="AA77" s="29">
        <v>0</v>
      </c>
      <c r="AB77" s="29">
        <v>0</v>
      </c>
      <c r="AC77" s="29">
        <v>0</v>
      </c>
      <c r="AD77" s="29">
        <v>0</v>
      </c>
      <c r="AE77" s="29">
        <v>0</v>
      </c>
      <c r="AF77" s="29">
        <v>0</v>
      </c>
      <c r="AG77" s="29">
        <v>0</v>
      </c>
      <c r="AH77" s="29">
        <v>0</v>
      </c>
      <c r="AI77" s="29">
        <v>0</v>
      </c>
      <c r="AJ77" s="16">
        <v>0</v>
      </c>
      <c r="AK77" s="16">
        <v>0</v>
      </c>
      <c r="AL77" s="16">
        <v>0</v>
      </c>
      <c r="AM77" s="16">
        <v>0</v>
      </c>
      <c r="AN77" s="16">
        <v>0</v>
      </c>
      <c r="AO77" s="16">
        <v>0</v>
      </c>
      <c r="AP77" s="16">
        <v>0</v>
      </c>
      <c r="AQ77" s="16">
        <v>0</v>
      </c>
      <c r="AR77" s="16">
        <v>0</v>
      </c>
      <c r="AS77" s="16">
        <v>0</v>
      </c>
      <c r="AT77" s="16">
        <v>0</v>
      </c>
      <c r="AU77" s="16">
        <v>0</v>
      </c>
      <c r="AV77" s="16">
        <v>0</v>
      </c>
      <c r="AW77" s="16">
        <v>0</v>
      </c>
      <c r="AX77" s="16">
        <v>0</v>
      </c>
      <c r="AY77" s="16">
        <v>0</v>
      </c>
      <c r="AZ77" s="16">
        <v>0</v>
      </c>
      <c r="BA77" s="16">
        <v>0</v>
      </c>
      <c r="BB77" s="16">
        <v>0</v>
      </c>
      <c r="BC77" s="16">
        <v>0</v>
      </c>
      <c r="BD77" s="16">
        <v>0</v>
      </c>
      <c r="BE77" s="16">
        <v>0</v>
      </c>
      <c r="BF77" s="16">
        <v>0</v>
      </c>
      <c r="BG77" s="16">
        <v>0</v>
      </c>
      <c r="BH77" s="16">
        <v>0</v>
      </c>
      <c r="BI77" s="16">
        <v>0</v>
      </c>
      <c r="BJ77" s="16">
        <v>0</v>
      </c>
      <c r="BK77" s="16">
        <v>0</v>
      </c>
      <c r="BL77" s="16">
        <v>0</v>
      </c>
      <c r="BM77" s="16">
        <v>0</v>
      </c>
      <c r="BN77" s="16">
        <v>0</v>
      </c>
      <c r="BO77" s="16">
        <v>0</v>
      </c>
      <c r="BP77" s="16">
        <v>0</v>
      </c>
      <c r="BQ77" s="16">
        <v>0</v>
      </c>
      <c r="BR77" s="16">
        <v>0</v>
      </c>
      <c r="BS77" s="16">
        <v>0</v>
      </c>
      <c r="BT77" s="16">
        <v>0</v>
      </c>
      <c r="BU77" s="16">
        <v>0</v>
      </c>
      <c r="BV77" s="16">
        <v>0</v>
      </c>
      <c r="BW77" s="16">
        <v>0</v>
      </c>
      <c r="BX77" s="16">
        <v>0</v>
      </c>
      <c r="BY77" s="16">
        <v>0</v>
      </c>
      <c r="BZ77" s="16">
        <v>0</v>
      </c>
      <c r="CA77" s="16">
        <v>0</v>
      </c>
      <c r="CB77" s="16">
        <v>95.12</v>
      </c>
      <c r="CC77" s="13"/>
      <c r="CD77" s="13" t="e">
        <f>$I$77/#REF!*100</f>
        <v>#REF!</v>
      </c>
      <c r="CE77" s="16">
        <v>0</v>
      </c>
      <c r="CG77" s="16">
        <v>0</v>
      </c>
      <c r="CH77" s="16">
        <v>0</v>
      </c>
      <c r="CI77" s="16">
        <v>0</v>
      </c>
      <c r="CJ77" s="16">
        <v>0</v>
      </c>
      <c r="CK77" s="16">
        <v>0</v>
      </c>
      <c r="CL77" s="16">
        <v>0</v>
      </c>
      <c r="CM77" s="16">
        <v>0</v>
      </c>
      <c r="CN77" s="16">
        <v>0</v>
      </c>
      <c r="CO77" s="16">
        <v>0</v>
      </c>
      <c r="CP77" s="16">
        <v>3.89</v>
      </c>
      <c r="CQ77" s="16">
        <v>0</v>
      </c>
    </row>
    <row r="78" spans="1:95" x14ac:dyDescent="0.25">
      <c r="B78" s="17" t="s">
        <v>111</v>
      </c>
    </row>
    <row r="79" spans="1:95" s="25" customFormat="1" x14ac:dyDescent="0.25">
      <c r="A79" s="22" t="str">
        <f>"-"</f>
        <v>-</v>
      </c>
      <c r="B79" s="23" t="s">
        <v>112</v>
      </c>
      <c r="C79" s="24">
        <v>20</v>
      </c>
      <c r="D79" s="24">
        <v>1.32</v>
      </c>
      <c r="E79" s="24">
        <v>0</v>
      </c>
      <c r="F79" s="24">
        <v>0.13</v>
      </c>
      <c r="G79" s="24">
        <v>0.13</v>
      </c>
      <c r="H79" s="24">
        <v>9.3800000000000008</v>
      </c>
      <c r="I79" s="24">
        <v>44.780199999999994</v>
      </c>
      <c r="J79" s="24">
        <v>0</v>
      </c>
      <c r="K79" s="24">
        <v>0</v>
      </c>
      <c r="L79" s="24">
        <v>0</v>
      </c>
      <c r="M79" s="24">
        <v>0</v>
      </c>
      <c r="N79" s="24">
        <v>0.22</v>
      </c>
      <c r="O79" s="24">
        <v>9.1199999999999992</v>
      </c>
      <c r="P79" s="24">
        <v>0.04</v>
      </c>
      <c r="Q79" s="24">
        <v>0</v>
      </c>
      <c r="R79" s="24">
        <v>0</v>
      </c>
      <c r="S79" s="24">
        <v>0</v>
      </c>
      <c r="T79" s="24">
        <v>0.36</v>
      </c>
      <c r="U79" s="24">
        <v>0</v>
      </c>
      <c r="V79" s="24">
        <v>0</v>
      </c>
      <c r="W79" s="24">
        <v>0</v>
      </c>
      <c r="X79" s="24">
        <v>0</v>
      </c>
      <c r="Y79" s="24">
        <v>0</v>
      </c>
      <c r="Z79" s="24">
        <v>0</v>
      </c>
      <c r="AA79" s="24">
        <v>0</v>
      </c>
      <c r="AB79" s="24">
        <v>0</v>
      </c>
      <c r="AC79" s="24">
        <v>0</v>
      </c>
      <c r="AD79" s="24">
        <v>0</v>
      </c>
      <c r="AE79" s="24">
        <v>0</v>
      </c>
      <c r="AF79" s="24">
        <v>0</v>
      </c>
      <c r="AG79" s="24">
        <v>0</v>
      </c>
      <c r="AH79" s="24">
        <v>0</v>
      </c>
      <c r="AI79" s="24">
        <v>0</v>
      </c>
      <c r="AJ79" s="25">
        <v>0</v>
      </c>
      <c r="AK79" s="25">
        <v>63.86</v>
      </c>
      <c r="AL79" s="25">
        <v>66.47</v>
      </c>
      <c r="AM79" s="25">
        <v>101.79</v>
      </c>
      <c r="AN79" s="25">
        <v>33.76</v>
      </c>
      <c r="AO79" s="25">
        <v>20.010000000000002</v>
      </c>
      <c r="AP79" s="25">
        <v>40.020000000000003</v>
      </c>
      <c r="AQ79" s="25">
        <v>15.14</v>
      </c>
      <c r="AR79" s="25">
        <v>72.38</v>
      </c>
      <c r="AS79" s="25">
        <v>44.89</v>
      </c>
      <c r="AT79" s="25">
        <v>62.64</v>
      </c>
      <c r="AU79" s="25">
        <v>51.68</v>
      </c>
      <c r="AV79" s="25">
        <v>27.14</v>
      </c>
      <c r="AW79" s="25">
        <v>48.02</v>
      </c>
      <c r="AX79" s="25">
        <v>401.59</v>
      </c>
      <c r="AY79" s="25">
        <v>0</v>
      </c>
      <c r="AZ79" s="25">
        <v>130.85</v>
      </c>
      <c r="BA79" s="25">
        <v>56.9</v>
      </c>
      <c r="BB79" s="25">
        <v>37.76</v>
      </c>
      <c r="BC79" s="25">
        <v>29.93</v>
      </c>
      <c r="BD79" s="25">
        <v>0</v>
      </c>
      <c r="BE79" s="25">
        <v>0</v>
      </c>
      <c r="BF79" s="25">
        <v>0</v>
      </c>
      <c r="BG79" s="25">
        <v>0</v>
      </c>
      <c r="BH79" s="25">
        <v>0</v>
      </c>
      <c r="BI79" s="25">
        <v>0</v>
      </c>
      <c r="BJ79" s="25">
        <v>0</v>
      </c>
      <c r="BK79" s="25">
        <v>0.02</v>
      </c>
      <c r="BL79" s="25">
        <v>0</v>
      </c>
      <c r="BM79" s="25">
        <v>0</v>
      </c>
      <c r="BN79" s="25">
        <v>0</v>
      </c>
      <c r="BO79" s="25">
        <v>0</v>
      </c>
      <c r="BP79" s="25">
        <v>0</v>
      </c>
      <c r="BQ79" s="25">
        <v>0</v>
      </c>
      <c r="BR79" s="25">
        <v>0</v>
      </c>
      <c r="BS79" s="25">
        <v>0.01</v>
      </c>
      <c r="BT79" s="25">
        <v>0</v>
      </c>
      <c r="BU79" s="25">
        <v>0</v>
      </c>
      <c r="BV79" s="25">
        <v>0.06</v>
      </c>
      <c r="BW79" s="25">
        <v>0</v>
      </c>
      <c r="BX79" s="25">
        <v>0</v>
      </c>
      <c r="BY79" s="25">
        <v>0</v>
      </c>
      <c r="BZ79" s="25">
        <v>0</v>
      </c>
      <c r="CA79" s="25">
        <v>0</v>
      </c>
      <c r="CB79" s="25">
        <v>7.82</v>
      </c>
      <c r="CC79" s="26"/>
      <c r="CD79" s="26"/>
      <c r="CE79" s="25">
        <v>0</v>
      </c>
      <c r="CG79" s="25">
        <v>0</v>
      </c>
      <c r="CH79" s="25">
        <v>0</v>
      </c>
      <c r="CI79" s="25">
        <v>0</v>
      </c>
      <c r="CJ79" s="25">
        <v>380</v>
      </c>
      <c r="CK79" s="25">
        <v>146.4</v>
      </c>
      <c r="CL79" s="25">
        <v>263.2</v>
      </c>
      <c r="CM79" s="25">
        <v>3.04</v>
      </c>
      <c r="CN79" s="25">
        <v>3.04</v>
      </c>
      <c r="CO79" s="25">
        <v>3.04</v>
      </c>
      <c r="CP79" s="25">
        <v>0</v>
      </c>
      <c r="CQ79" s="25">
        <v>0</v>
      </c>
    </row>
    <row r="80" spans="1:95" s="25" customFormat="1" x14ac:dyDescent="0.25">
      <c r="A80" s="22" t="str">
        <f>"-"</f>
        <v>-</v>
      </c>
      <c r="B80" s="23" t="s">
        <v>113</v>
      </c>
      <c r="C80" s="24">
        <v>20</v>
      </c>
      <c r="D80" s="24">
        <v>1.32</v>
      </c>
      <c r="E80" s="24">
        <v>0</v>
      </c>
      <c r="F80" s="24">
        <v>0.24</v>
      </c>
      <c r="G80" s="24">
        <v>0.24</v>
      </c>
      <c r="H80" s="24">
        <v>8.34</v>
      </c>
      <c r="I80" s="24">
        <v>38.676000000000002</v>
      </c>
      <c r="J80" s="24">
        <v>0.04</v>
      </c>
      <c r="K80" s="24">
        <v>0</v>
      </c>
      <c r="L80" s="24">
        <v>0</v>
      </c>
      <c r="M80" s="24">
        <v>0</v>
      </c>
      <c r="N80" s="24">
        <v>0.24</v>
      </c>
      <c r="O80" s="24">
        <v>6.44</v>
      </c>
      <c r="P80" s="24">
        <v>1.66</v>
      </c>
      <c r="Q80" s="24">
        <v>0</v>
      </c>
      <c r="R80" s="24">
        <v>0</v>
      </c>
      <c r="S80" s="24">
        <v>0.2</v>
      </c>
      <c r="T80" s="24">
        <v>0.5</v>
      </c>
      <c r="U80" s="24">
        <v>122</v>
      </c>
      <c r="V80" s="24">
        <v>49</v>
      </c>
      <c r="W80" s="24">
        <v>7</v>
      </c>
      <c r="X80" s="24">
        <v>9.4</v>
      </c>
      <c r="Y80" s="24">
        <v>31.6</v>
      </c>
      <c r="Z80" s="24">
        <v>0.78</v>
      </c>
      <c r="AA80" s="24">
        <v>0</v>
      </c>
      <c r="AB80" s="24">
        <v>1</v>
      </c>
      <c r="AC80" s="24">
        <v>0.2</v>
      </c>
      <c r="AD80" s="24">
        <v>0.28000000000000003</v>
      </c>
      <c r="AE80" s="24">
        <v>0.04</v>
      </c>
      <c r="AF80" s="24">
        <v>0.02</v>
      </c>
      <c r="AG80" s="24">
        <v>0.14000000000000001</v>
      </c>
      <c r="AH80" s="24">
        <v>0.4</v>
      </c>
      <c r="AI80" s="24">
        <v>0</v>
      </c>
      <c r="AJ80" s="25">
        <v>0</v>
      </c>
      <c r="AK80" s="25">
        <v>64.400000000000006</v>
      </c>
      <c r="AL80" s="25">
        <v>49.6</v>
      </c>
      <c r="AM80" s="25">
        <v>85.4</v>
      </c>
      <c r="AN80" s="25">
        <v>44.6</v>
      </c>
      <c r="AO80" s="25">
        <v>18.600000000000001</v>
      </c>
      <c r="AP80" s="25">
        <v>39.6</v>
      </c>
      <c r="AQ80" s="25">
        <v>16</v>
      </c>
      <c r="AR80" s="25">
        <v>74.2</v>
      </c>
      <c r="AS80" s="25">
        <v>59.4</v>
      </c>
      <c r="AT80" s="25">
        <v>58.2</v>
      </c>
      <c r="AU80" s="25">
        <v>92.8</v>
      </c>
      <c r="AV80" s="25">
        <v>24.8</v>
      </c>
      <c r="AW80" s="25">
        <v>62</v>
      </c>
      <c r="AX80" s="25">
        <v>311.8</v>
      </c>
      <c r="AY80" s="25">
        <v>0</v>
      </c>
      <c r="AZ80" s="25">
        <v>105.2</v>
      </c>
      <c r="BA80" s="25">
        <v>58.2</v>
      </c>
      <c r="BB80" s="25">
        <v>36</v>
      </c>
      <c r="BC80" s="25">
        <v>26</v>
      </c>
      <c r="BD80" s="25">
        <v>0</v>
      </c>
      <c r="BE80" s="25">
        <v>0</v>
      </c>
      <c r="BF80" s="25">
        <v>0</v>
      </c>
      <c r="BG80" s="25">
        <v>0</v>
      </c>
      <c r="BH80" s="25">
        <v>0</v>
      </c>
      <c r="BI80" s="25">
        <v>0</v>
      </c>
      <c r="BJ80" s="25">
        <v>0</v>
      </c>
      <c r="BK80" s="25">
        <v>0.03</v>
      </c>
      <c r="BL80" s="25">
        <v>0</v>
      </c>
      <c r="BM80" s="25">
        <v>0</v>
      </c>
      <c r="BN80" s="25">
        <v>0</v>
      </c>
      <c r="BO80" s="25">
        <v>0</v>
      </c>
      <c r="BP80" s="25">
        <v>0</v>
      </c>
      <c r="BQ80" s="25">
        <v>0</v>
      </c>
      <c r="BR80" s="25">
        <v>0</v>
      </c>
      <c r="BS80" s="25">
        <v>0.02</v>
      </c>
      <c r="BT80" s="25">
        <v>0</v>
      </c>
      <c r="BU80" s="25">
        <v>0</v>
      </c>
      <c r="BV80" s="25">
        <v>0.1</v>
      </c>
      <c r="BW80" s="25">
        <v>0.02</v>
      </c>
      <c r="BX80" s="25">
        <v>0</v>
      </c>
      <c r="BY80" s="25">
        <v>0</v>
      </c>
      <c r="BZ80" s="25">
        <v>0</v>
      </c>
      <c r="CA80" s="25">
        <v>0</v>
      </c>
      <c r="CB80" s="25">
        <v>9.4</v>
      </c>
      <c r="CC80" s="26"/>
      <c r="CD80" s="26"/>
      <c r="CE80" s="25">
        <v>0.17</v>
      </c>
      <c r="CG80" s="25">
        <v>1</v>
      </c>
      <c r="CH80" s="25">
        <v>1</v>
      </c>
      <c r="CI80" s="25">
        <v>1</v>
      </c>
      <c r="CJ80" s="25">
        <v>190</v>
      </c>
      <c r="CK80" s="25">
        <v>73.2</v>
      </c>
      <c r="CL80" s="25">
        <v>131.6</v>
      </c>
      <c r="CM80" s="25">
        <v>1.9</v>
      </c>
      <c r="CN80" s="25">
        <v>1.58</v>
      </c>
      <c r="CO80" s="25">
        <v>1.74</v>
      </c>
      <c r="CP80" s="25">
        <v>0</v>
      </c>
      <c r="CQ80" s="25">
        <v>0</v>
      </c>
    </row>
    <row r="81" spans="1:95" s="25" customFormat="1" x14ac:dyDescent="0.25">
      <c r="A81" s="22" t="str">
        <f>"6/10"</f>
        <v>6/10</v>
      </c>
      <c r="B81" s="23" t="s">
        <v>129</v>
      </c>
      <c r="C81" s="24">
        <v>180</v>
      </c>
      <c r="D81" s="24">
        <v>0.92</v>
      </c>
      <c r="E81" s="24">
        <v>0</v>
      </c>
      <c r="F81" s="24">
        <v>0.05</v>
      </c>
      <c r="G81" s="24">
        <v>0.05</v>
      </c>
      <c r="H81" s="24">
        <v>20.86</v>
      </c>
      <c r="I81" s="24">
        <v>78.839027999999999</v>
      </c>
      <c r="J81" s="24">
        <v>0.02</v>
      </c>
      <c r="K81" s="24">
        <v>0</v>
      </c>
      <c r="L81" s="24">
        <v>0</v>
      </c>
      <c r="M81" s="24">
        <v>0</v>
      </c>
      <c r="N81" s="24">
        <v>17.27</v>
      </c>
      <c r="O81" s="24">
        <v>0.51</v>
      </c>
      <c r="P81" s="24">
        <v>3.08</v>
      </c>
      <c r="Q81" s="24">
        <v>0</v>
      </c>
      <c r="R81" s="24">
        <v>0</v>
      </c>
      <c r="S81" s="24">
        <v>0.27</v>
      </c>
      <c r="T81" s="24">
        <v>0.73</v>
      </c>
      <c r="U81" s="24">
        <v>3.12</v>
      </c>
      <c r="V81" s="24">
        <v>306.24</v>
      </c>
      <c r="W81" s="24">
        <v>28.2</v>
      </c>
      <c r="X81" s="24">
        <v>17.96</v>
      </c>
      <c r="Y81" s="24">
        <v>24.44</v>
      </c>
      <c r="Z81" s="24">
        <v>0.57999999999999996</v>
      </c>
      <c r="AA81" s="24">
        <v>0</v>
      </c>
      <c r="AB81" s="24">
        <v>567</v>
      </c>
      <c r="AC81" s="24">
        <v>104.94</v>
      </c>
      <c r="AD81" s="24">
        <v>0.99</v>
      </c>
      <c r="AE81" s="24">
        <v>0.02</v>
      </c>
      <c r="AF81" s="24">
        <v>0.03</v>
      </c>
      <c r="AG81" s="24">
        <v>0.46</v>
      </c>
      <c r="AH81" s="24">
        <v>0.7</v>
      </c>
      <c r="AI81" s="24">
        <v>0.28999999999999998</v>
      </c>
      <c r="AJ81" s="25">
        <v>0</v>
      </c>
      <c r="AK81" s="25">
        <v>0.01</v>
      </c>
      <c r="AL81" s="25">
        <v>0.01</v>
      </c>
      <c r="AM81" s="25">
        <v>0.01</v>
      </c>
      <c r="AN81" s="25">
        <v>0.02</v>
      </c>
      <c r="AO81" s="25">
        <v>0</v>
      </c>
      <c r="AP81" s="25">
        <v>0.01</v>
      </c>
      <c r="AQ81" s="25">
        <v>0</v>
      </c>
      <c r="AR81" s="25">
        <v>0.01</v>
      </c>
      <c r="AS81" s="25">
        <v>0.01</v>
      </c>
      <c r="AT81" s="25">
        <v>0.01</v>
      </c>
      <c r="AU81" s="25">
        <v>0.05</v>
      </c>
      <c r="AV81" s="25">
        <v>0</v>
      </c>
      <c r="AW81" s="25">
        <v>0.01</v>
      </c>
      <c r="AX81" s="25">
        <v>0.02</v>
      </c>
      <c r="AY81" s="25">
        <v>0</v>
      </c>
      <c r="AZ81" s="25">
        <v>0.01</v>
      </c>
      <c r="BA81" s="25">
        <v>0.01</v>
      </c>
      <c r="BB81" s="25">
        <v>0.01</v>
      </c>
      <c r="BC81" s="25">
        <v>0</v>
      </c>
      <c r="BD81" s="25">
        <v>0</v>
      </c>
      <c r="BE81" s="25">
        <v>0</v>
      </c>
      <c r="BF81" s="25">
        <v>0</v>
      </c>
      <c r="BG81" s="25">
        <v>0</v>
      </c>
      <c r="BH81" s="25">
        <v>0</v>
      </c>
      <c r="BI81" s="25">
        <v>0</v>
      </c>
      <c r="BJ81" s="25">
        <v>0</v>
      </c>
      <c r="BK81" s="25">
        <v>0</v>
      </c>
      <c r="BL81" s="25">
        <v>0</v>
      </c>
      <c r="BM81" s="25">
        <v>0</v>
      </c>
      <c r="BN81" s="25">
        <v>0</v>
      </c>
      <c r="BO81" s="25">
        <v>0</v>
      </c>
      <c r="BP81" s="25">
        <v>0</v>
      </c>
      <c r="BQ81" s="25">
        <v>0</v>
      </c>
      <c r="BR81" s="25">
        <v>0</v>
      </c>
      <c r="BS81" s="25">
        <v>0.01</v>
      </c>
      <c r="BT81" s="25">
        <v>0</v>
      </c>
      <c r="BU81" s="25">
        <v>0</v>
      </c>
      <c r="BV81" s="25">
        <v>0.01</v>
      </c>
      <c r="BW81" s="25">
        <v>0</v>
      </c>
      <c r="BX81" s="25">
        <v>0</v>
      </c>
      <c r="BY81" s="25">
        <v>0</v>
      </c>
      <c r="BZ81" s="25">
        <v>0</v>
      </c>
      <c r="CA81" s="25">
        <v>0</v>
      </c>
      <c r="CB81" s="25">
        <v>192.61</v>
      </c>
      <c r="CC81" s="26"/>
      <c r="CD81" s="26"/>
      <c r="CE81" s="25">
        <v>94.5</v>
      </c>
      <c r="CG81" s="25">
        <v>3.95</v>
      </c>
      <c r="CH81" s="25">
        <v>3.95</v>
      </c>
      <c r="CI81" s="25">
        <v>3.95</v>
      </c>
      <c r="CJ81" s="25">
        <v>454.5</v>
      </c>
      <c r="CK81" s="25">
        <v>172.98</v>
      </c>
      <c r="CL81" s="25">
        <v>313.74</v>
      </c>
      <c r="CM81" s="25">
        <v>41.94</v>
      </c>
      <c r="CN81" s="25">
        <v>24.93</v>
      </c>
      <c r="CO81" s="25">
        <v>33.44</v>
      </c>
      <c r="CP81" s="25">
        <v>9</v>
      </c>
      <c r="CQ81" s="25">
        <v>0</v>
      </c>
    </row>
    <row r="82" spans="1:95" s="25" customFormat="1" ht="62.25" customHeight="1" x14ac:dyDescent="0.25">
      <c r="A82" s="22" t="str">
        <f>"49/1"</f>
        <v>49/1</v>
      </c>
      <c r="B82" s="23" t="s">
        <v>139</v>
      </c>
      <c r="C82" s="24">
        <v>50</v>
      </c>
      <c r="D82" s="24">
        <v>0.72</v>
      </c>
      <c r="E82" s="24">
        <v>0</v>
      </c>
      <c r="F82" s="24">
        <v>3.04</v>
      </c>
      <c r="G82" s="24">
        <v>3.04</v>
      </c>
      <c r="H82" s="24">
        <v>5.27</v>
      </c>
      <c r="I82" s="24">
        <v>50.010011029999994</v>
      </c>
      <c r="J82" s="24">
        <v>0.4</v>
      </c>
      <c r="K82" s="24">
        <v>1.95</v>
      </c>
      <c r="L82" s="24">
        <v>0</v>
      </c>
      <c r="M82" s="24">
        <v>0</v>
      </c>
      <c r="N82" s="24">
        <v>1.77</v>
      </c>
      <c r="O82" s="24">
        <v>2.69</v>
      </c>
      <c r="P82" s="24">
        <v>0.81</v>
      </c>
      <c r="Q82" s="24">
        <v>0</v>
      </c>
      <c r="R82" s="24">
        <v>0</v>
      </c>
      <c r="S82" s="24">
        <v>0.12</v>
      </c>
      <c r="T82" s="24">
        <v>0.94</v>
      </c>
      <c r="U82" s="24">
        <v>176.38</v>
      </c>
      <c r="V82" s="24">
        <v>141.01</v>
      </c>
      <c r="W82" s="24">
        <v>10.68</v>
      </c>
      <c r="X82" s="24">
        <v>9.5399999999999991</v>
      </c>
      <c r="Y82" s="24">
        <v>21.88</v>
      </c>
      <c r="Z82" s="24">
        <v>0.42</v>
      </c>
      <c r="AA82" s="24">
        <v>0</v>
      </c>
      <c r="AB82" s="24">
        <v>461.12</v>
      </c>
      <c r="AC82" s="24">
        <v>92.17</v>
      </c>
      <c r="AD82" s="24">
        <v>1.39</v>
      </c>
      <c r="AE82" s="24">
        <v>0.02</v>
      </c>
      <c r="AF82" s="24">
        <v>0.02</v>
      </c>
      <c r="AG82" s="24">
        <v>0.26</v>
      </c>
      <c r="AH82" s="24">
        <v>0.5</v>
      </c>
      <c r="AI82" s="24">
        <v>1.98</v>
      </c>
      <c r="AJ82" s="25">
        <v>0</v>
      </c>
      <c r="AK82" s="25">
        <v>13.68</v>
      </c>
      <c r="AL82" s="25">
        <v>16.440000000000001</v>
      </c>
      <c r="AM82" s="25">
        <v>20.02</v>
      </c>
      <c r="AN82" s="25">
        <v>23.87</v>
      </c>
      <c r="AO82" s="25">
        <v>4.68</v>
      </c>
      <c r="AP82" s="25">
        <v>15.61</v>
      </c>
      <c r="AQ82" s="25">
        <v>5.73</v>
      </c>
      <c r="AR82" s="25">
        <v>14.68</v>
      </c>
      <c r="AS82" s="25">
        <v>16.91</v>
      </c>
      <c r="AT82" s="25">
        <v>39.03</v>
      </c>
      <c r="AU82" s="25">
        <v>51.8</v>
      </c>
      <c r="AV82" s="25">
        <v>4.63</v>
      </c>
      <c r="AW82" s="25">
        <v>12.72</v>
      </c>
      <c r="AX82" s="25">
        <v>78.680000000000007</v>
      </c>
      <c r="AY82" s="25">
        <v>0</v>
      </c>
      <c r="AZ82" s="25">
        <v>11.61</v>
      </c>
      <c r="BA82" s="25">
        <v>12.79</v>
      </c>
      <c r="BB82" s="25">
        <v>11.41</v>
      </c>
      <c r="BC82" s="25">
        <v>4.45</v>
      </c>
      <c r="BD82" s="25">
        <v>0</v>
      </c>
      <c r="BE82" s="25">
        <v>0</v>
      </c>
      <c r="BF82" s="25">
        <v>0</v>
      </c>
      <c r="BG82" s="25">
        <v>0</v>
      </c>
      <c r="BH82" s="25">
        <v>0</v>
      </c>
      <c r="BI82" s="25">
        <v>0</v>
      </c>
      <c r="BJ82" s="25">
        <v>0</v>
      </c>
      <c r="BK82" s="25">
        <v>0.2</v>
      </c>
      <c r="BL82" s="25">
        <v>0</v>
      </c>
      <c r="BM82" s="25">
        <v>0.12</v>
      </c>
      <c r="BN82" s="25">
        <v>0.01</v>
      </c>
      <c r="BO82" s="25">
        <v>0.02</v>
      </c>
      <c r="BP82" s="25">
        <v>0</v>
      </c>
      <c r="BQ82" s="25">
        <v>0</v>
      </c>
      <c r="BR82" s="25">
        <v>0</v>
      </c>
      <c r="BS82" s="25">
        <v>0.73</v>
      </c>
      <c r="BT82" s="25">
        <v>0</v>
      </c>
      <c r="BU82" s="25">
        <v>0</v>
      </c>
      <c r="BV82" s="25">
        <v>1.75</v>
      </c>
      <c r="BW82" s="25">
        <v>0</v>
      </c>
      <c r="BX82" s="25">
        <v>0</v>
      </c>
      <c r="BY82" s="25">
        <v>0</v>
      </c>
      <c r="BZ82" s="25">
        <v>0</v>
      </c>
      <c r="CA82" s="25">
        <v>0</v>
      </c>
      <c r="CB82" s="25">
        <v>40.69</v>
      </c>
      <c r="CC82" s="26"/>
      <c r="CD82" s="26"/>
      <c r="CE82" s="25">
        <v>76.849999999999994</v>
      </c>
      <c r="CG82" s="25">
        <v>10</v>
      </c>
      <c r="CH82" s="25">
        <v>5.93</v>
      </c>
      <c r="CI82" s="25">
        <v>7.96</v>
      </c>
      <c r="CJ82" s="25">
        <v>256.13</v>
      </c>
      <c r="CK82" s="25">
        <v>105.88</v>
      </c>
      <c r="CL82" s="25">
        <v>181.01</v>
      </c>
      <c r="CM82" s="25">
        <v>4.17</v>
      </c>
      <c r="CN82" s="25">
        <v>1.21</v>
      </c>
      <c r="CO82" s="25">
        <v>2.69</v>
      </c>
      <c r="CP82" s="25">
        <v>0</v>
      </c>
      <c r="CQ82" s="25">
        <v>0.25</v>
      </c>
    </row>
    <row r="83" spans="1:95" s="25" customFormat="1" ht="31.5" x14ac:dyDescent="0.25">
      <c r="A83" s="22" t="str">
        <f>"11/2"</f>
        <v>11/2</v>
      </c>
      <c r="B83" s="23" t="s">
        <v>140</v>
      </c>
      <c r="C83" s="24">
        <v>180</v>
      </c>
      <c r="D83" s="24">
        <v>1.55</v>
      </c>
      <c r="E83" s="24">
        <v>5.86</v>
      </c>
      <c r="F83" s="24">
        <v>3.41</v>
      </c>
      <c r="G83" s="24">
        <v>3.88</v>
      </c>
      <c r="H83" s="24">
        <v>12.36</v>
      </c>
      <c r="I83" s="24">
        <v>85.052559599999995</v>
      </c>
      <c r="J83" s="24">
        <v>0.51</v>
      </c>
      <c r="K83" s="24">
        <v>2.34</v>
      </c>
      <c r="L83" s="24">
        <v>0</v>
      </c>
      <c r="M83" s="24">
        <v>0</v>
      </c>
      <c r="N83" s="24">
        <v>1.53</v>
      </c>
      <c r="O83" s="24">
        <v>9.5500000000000007</v>
      </c>
      <c r="P83" s="24">
        <v>1.28</v>
      </c>
      <c r="Q83" s="24">
        <v>0</v>
      </c>
      <c r="R83" s="24">
        <v>0</v>
      </c>
      <c r="S83" s="24">
        <v>0.21</v>
      </c>
      <c r="T83" s="24">
        <v>1.51</v>
      </c>
      <c r="U83" s="24">
        <v>264.06</v>
      </c>
      <c r="V83" s="24">
        <v>307.01</v>
      </c>
      <c r="W83" s="24">
        <v>12</v>
      </c>
      <c r="X83" s="24">
        <v>16.260000000000002</v>
      </c>
      <c r="Y83" s="24">
        <v>45.18</v>
      </c>
      <c r="Z83" s="24">
        <v>0.61</v>
      </c>
      <c r="AA83" s="24">
        <v>0</v>
      </c>
      <c r="AB83" s="24">
        <v>702.43</v>
      </c>
      <c r="AC83" s="24">
        <v>146.16</v>
      </c>
      <c r="AD83" s="24">
        <v>1.72</v>
      </c>
      <c r="AE83" s="24">
        <v>0.06</v>
      </c>
      <c r="AF83" s="24">
        <v>0.04</v>
      </c>
      <c r="AG83" s="24">
        <v>0.69</v>
      </c>
      <c r="AH83" s="24">
        <v>1.22</v>
      </c>
      <c r="AI83" s="24">
        <v>4.82</v>
      </c>
      <c r="AJ83" s="25">
        <v>0</v>
      </c>
      <c r="AK83" s="25">
        <v>30.86</v>
      </c>
      <c r="AL83" s="25">
        <v>35.97</v>
      </c>
      <c r="AM83" s="25">
        <v>47.99</v>
      </c>
      <c r="AN83" s="25">
        <v>45.82</v>
      </c>
      <c r="AO83" s="25">
        <v>10.36</v>
      </c>
      <c r="AP83" s="25">
        <v>31.71</v>
      </c>
      <c r="AQ83" s="25">
        <v>14.59</v>
      </c>
      <c r="AR83" s="25">
        <v>40.200000000000003</v>
      </c>
      <c r="AS83" s="25">
        <v>43.52</v>
      </c>
      <c r="AT83" s="25">
        <v>93.47</v>
      </c>
      <c r="AU83" s="25">
        <v>64.64</v>
      </c>
      <c r="AV83" s="25">
        <v>13.14</v>
      </c>
      <c r="AW83" s="25">
        <v>32.590000000000003</v>
      </c>
      <c r="AX83" s="25">
        <v>235.97</v>
      </c>
      <c r="AY83" s="25">
        <v>0</v>
      </c>
      <c r="AZ83" s="25">
        <v>49.75</v>
      </c>
      <c r="BA83" s="25">
        <v>29.81</v>
      </c>
      <c r="BB83" s="25">
        <v>23.89</v>
      </c>
      <c r="BC83" s="25">
        <v>13.16</v>
      </c>
      <c r="BD83" s="25">
        <v>0</v>
      </c>
      <c r="BE83" s="25">
        <v>0</v>
      </c>
      <c r="BF83" s="25">
        <v>0</v>
      </c>
      <c r="BG83" s="25">
        <v>0</v>
      </c>
      <c r="BH83" s="25">
        <v>0</v>
      </c>
      <c r="BI83" s="25">
        <v>0</v>
      </c>
      <c r="BJ83" s="25">
        <v>0</v>
      </c>
      <c r="BK83" s="25">
        <v>0.24</v>
      </c>
      <c r="BL83" s="25">
        <v>0</v>
      </c>
      <c r="BM83" s="25">
        <v>0.14000000000000001</v>
      </c>
      <c r="BN83" s="25">
        <v>0.01</v>
      </c>
      <c r="BO83" s="25">
        <v>0.02</v>
      </c>
      <c r="BP83" s="25">
        <v>0</v>
      </c>
      <c r="BQ83" s="25">
        <v>0</v>
      </c>
      <c r="BR83" s="25">
        <v>0</v>
      </c>
      <c r="BS83" s="25">
        <v>0.83</v>
      </c>
      <c r="BT83" s="25">
        <v>0</v>
      </c>
      <c r="BU83" s="25">
        <v>0</v>
      </c>
      <c r="BV83" s="25">
        <v>2.1800000000000002</v>
      </c>
      <c r="BW83" s="25">
        <v>0</v>
      </c>
      <c r="BX83" s="25">
        <v>0</v>
      </c>
      <c r="BY83" s="25">
        <v>0</v>
      </c>
      <c r="BZ83" s="25">
        <v>0</v>
      </c>
      <c r="CA83" s="25">
        <v>0</v>
      </c>
      <c r="CB83" s="25">
        <v>197.32</v>
      </c>
      <c r="CC83" s="26"/>
      <c r="CD83" s="26"/>
      <c r="CE83" s="25">
        <v>117.07</v>
      </c>
      <c r="CG83" s="25">
        <v>21.17</v>
      </c>
      <c r="CH83" s="25">
        <v>13.5</v>
      </c>
      <c r="CI83" s="25">
        <v>17.329999999999998</v>
      </c>
      <c r="CJ83" s="25">
        <v>786.36</v>
      </c>
      <c r="CK83" s="25">
        <v>417.25</v>
      </c>
      <c r="CL83" s="25">
        <v>601.79999999999995</v>
      </c>
      <c r="CM83" s="25">
        <v>40.53</v>
      </c>
      <c r="CN83" s="25">
        <v>19.87</v>
      </c>
      <c r="CO83" s="25">
        <v>30.2</v>
      </c>
      <c r="CP83" s="25">
        <v>0</v>
      </c>
      <c r="CQ83" s="25">
        <v>0.36</v>
      </c>
    </row>
    <row r="84" spans="1:95" s="25" customFormat="1" x14ac:dyDescent="0.25">
      <c r="A84" s="22" t="str">
        <f>"39/3"</f>
        <v>39/3</v>
      </c>
      <c r="B84" s="23" t="s">
        <v>141</v>
      </c>
      <c r="C84" s="24">
        <v>150</v>
      </c>
      <c r="D84" s="24">
        <v>6.58</v>
      </c>
      <c r="E84" s="24">
        <v>0</v>
      </c>
      <c r="F84" s="24">
        <v>1.72</v>
      </c>
      <c r="G84" s="24">
        <v>1.72</v>
      </c>
      <c r="H84" s="24">
        <v>34.47</v>
      </c>
      <c r="I84" s="24">
        <v>170.91364949999999</v>
      </c>
      <c r="J84" s="24">
        <v>0.32</v>
      </c>
      <c r="K84" s="24">
        <v>0</v>
      </c>
      <c r="L84" s="24">
        <v>0</v>
      </c>
      <c r="M84" s="24">
        <v>0</v>
      </c>
      <c r="N84" s="24">
        <v>0.73</v>
      </c>
      <c r="O84" s="24">
        <v>28.03</v>
      </c>
      <c r="P84" s="24">
        <v>5.72</v>
      </c>
      <c r="Q84" s="24">
        <v>0</v>
      </c>
      <c r="R84" s="24">
        <v>0</v>
      </c>
      <c r="S84" s="24">
        <v>0</v>
      </c>
      <c r="T84" s="24">
        <v>1.28</v>
      </c>
      <c r="U84" s="24">
        <v>145.29</v>
      </c>
      <c r="V84" s="24">
        <v>200.36</v>
      </c>
      <c r="W84" s="24">
        <v>11.67</v>
      </c>
      <c r="X84" s="24">
        <v>101.25</v>
      </c>
      <c r="Y84" s="24">
        <v>147.84</v>
      </c>
      <c r="Z84" s="24">
        <v>3.47</v>
      </c>
      <c r="AA84" s="24">
        <v>0</v>
      </c>
      <c r="AB84" s="24">
        <v>4.79</v>
      </c>
      <c r="AC84" s="24">
        <v>1.07</v>
      </c>
      <c r="AD84" s="24">
        <v>0.43</v>
      </c>
      <c r="AE84" s="24">
        <v>0.19</v>
      </c>
      <c r="AF84" s="24">
        <v>0.1</v>
      </c>
      <c r="AG84" s="24">
        <v>1.9</v>
      </c>
      <c r="AH84" s="24">
        <v>3.83</v>
      </c>
      <c r="AI84" s="24">
        <v>0</v>
      </c>
      <c r="AJ84" s="25">
        <v>0</v>
      </c>
      <c r="AK84" s="25">
        <v>307.89</v>
      </c>
      <c r="AL84" s="25">
        <v>240.05</v>
      </c>
      <c r="AM84" s="25">
        <v>388.78</v>
      </c>
      <c r="AN84" s="25">
        <v>276.58</v>
      </c>
      <c r="AO84" s="25">
        <v>166.99</v>
      </c>
      <c r="AP84" s="25">
        <v>208.74</v>
      </c>
      <c r="AQ84" s="25">
        <v>93.93</v>
      </c>
      <c r="AR84" s="25">
        <v>308.94</v>
      </c>
      <c r="AS84" s="25">
        <v>302.67</v>
      </c>
      <c r="AT84" s="25">
        <v>584.47</v>
      </c>
      <c r="AU84" s="25">
        <v>575.08000000000004</v>
      </c>
      <c r="AV84" s="25">
        <v>156.56</v>
      </c>
      <c r="AW84" s="25">
        <v>375.73</v>
      </c>
      <c r="AX84" s="25">
        <v>1179.3800000000001</v>
      </c>
      <c r="AY84" s="25">
        <v>0</v>
      </c>
      <c r="AZ84" s="25">
        <v>260.93</v>
      </c>
      <c r="BA84" s="25">
        <v>316.24</v>
      </c>
      <c r="BB84" s="25">
        <v>224.4</v>
      </c>
      <c r="BC84" s="25">
        <v>172.21</v>
      </c>
      <c r="BD84" s="25">
        <v>0</v>
      </c>
      <c r="BE84" s="25">
        <v>0</v>
      </c>
      <c r="BF84" s="25">
        <v>0</v>
      </c>
      <c r="BG84" s="25">
        <v>0</v>
      </c>
      <c r="BH84" s="25">
        <v>0</v>
      </c>
      <c r="BI84" s="25">
        <v>0.01</v>
      </c>
      <c r="BJ84" s="25">
        <v>0</v>
      </c>
      <c r="BK84" s="25">
        <v>0.28000000000000003</v>
      </c>
      <c r="BL84" s="25">
        <v>0</v>
      </c>
      <c r="BM84" s="25">
        <v>0.02</v>
      </c>
      <c r="BN84" s="25">
        <v>0.01</v>
      </c>
      <c r="BO84" s="25">
        <v>0</v>
      </c>
      <c r="BP84" s="25">
        <v>0</v>
      </c>
      <c r="BQ84" s="25">
        <v>0</v>
      </c>
      <c r="BR84" s="25">
        <v>0.01</v>
      </c>
      <c r="BS84" s="25">
        <v>0.56000000000000005</v>
      </c>
      <c r="BT84" s="25">
        <v>0.01</v>
      </c>
      <c r="BU84" s="25">
        <v>0</v>
      </c>
      <c r="BV84" s="25">
        <v>0.55000000000000004</v>
      </c>
      <c r="BW84" s="25">
        <v>0.05</v>
      </c>
      <c r="BX84" s="25">
        <v>0</v>
      </c>
      <c r="BY84" s="25">
        <v>0</v>
      </c>
      <c r="BZ84" s="25">
        <v>0</v>
      </c>
      <c r="CA84" s="25">
        <v>0</v>
      </c>
      <c r="CB84" s="25">
        <v>87.71</v>
      </c>
      <c r="CC84" s="26"/>
      <c r="CD84" s="26"/>
      <c r="CE84" s="25">
        <v>0.8</v>
      </c>
      <c r="CG84" s="25">
        <v>18.36</v>
      </c>
      <c r="CH84" s="25">
        <v>10.86</v>
      </c>
      <c r="CI84" s="25">
        <v>14.61</v>
      </c>
      <c r="CJ84" s="25">
        <v>2084.0700000000002</v>
      </c>
      <c r="CK84" s="25">
        <v>1025.55</v>
      </c>
      <c r="CL84" s="25">
        <v>1554.81</v>
      </c>
      <c r="CM84" s="25">
        <v>30.49</v>
      </c>
      <c r="CN84" s="25">
        <v>20.28</v>
      </c>
      <c r="CO84" s="25">
        <v>25.39</v>
      </c>
      <c r="CP84" s="25">
        <v>0</v>
      </c>
      <c r="CQ84" s="25">
        <v>0.38</v>
      </c>
    </row>
    <row r="85" spans="1:95" s="15" customFormat="1" x14ac:dyDescent="0.25">
      <c r="A85" s="18" t="str">
        <f>"2/9"</f>
        <v>2/9</v>
      </c>
      <c r="B85" s="19" t="s">
        <v>177</v>
      </c>
      <c r="C85" s="20">
        <v>70</v>
      </c>
      <c r="D85" s="20">
        <v>8.15</v>
      </c>
      <c r="E85" s="20">
        <v>7.93</v>
      </c>
      <c r="F85" s="20">
        <v>7.83</v>
      </c>
      <c r="G85" s="20">
        <v>0.02</v>
      </c>
      <c r="H85" s="20">
        <v>1.7</v>
      </c>
      <c r="I85" s="20">
        <v>109.76811999999998</v>
      </c>
      <c r="J85" s="20">
        <v>3.12</v>
      </c>
      <c r="K85" s="20">
        <v>0.05</v>
      </c>
      <c r="L85" s="20">
        <v>0</v>
      </c>
      <c r="M85" s="20">
        <v>0</v>
      </c>
      <c r="N85" s="20">
        <v>0.16</v>
      </c>
      <c r="O85" s="20">
        <v>1.43</v>
      </c>
      <c r="P85" s="20">
        <v>0.12</v>
      </c>
      <c r="Q85" s="20">
        <v>0</v>
      </c>
      <c r="R85" s="20">
        <v>0</v>
      </c>
      <c r="S85" s="20">
        <v>0</v>
      </c>
      <c r="T85" s="20">
        <v>0.79</v>
      </c>
      <c r="U85" s="20">
        <v>101.84</v>
      </c>
      <c r="V85" s="20">
        <v>54.66</v>
      </c>
      <c r="W85" s="20">
        <v>8.27</v>
      </c>
      <c r="X85" s="20">
        <v>6.98</v>
      </c>
      <c r="Y85" s="20">
        <v>58.24</v>
      </c>
      <c r="Z85" s="20">
        <v>0.66</v>
      </c>
      <c r="AA85" s="20">
        <v>21.11</v>
      </c>
      <c r="AB85" s="20">
        <v>11.13</v>
      </c>
      <c r="AC85" s="20">
        <v>44.23</v>
      </c>
      <c r="AD85" s="20">
        <v>0.3</v>
      </c>
      <c r="AE85" s="20">
        <v>0.02</v>
      </c>
      <c r="AF85" s="20">
        <v>0.05</v>
      </c>
      <c r="AG85" s="20">
        <v>3</v>
      </c>
      <c r="AH85" s="20">
        <v>6.11</v>
      </c>
      <c r="AI85" s="20">
        <v>0.3</v>
      </c>
      <c r="AJ85" s="15">
        <v>0</v>
      </c>
      <c r="AK85" s="15">
        <v>390.93</v>
      </c>
      <c r="AL85" s="15">
        <v>310.14999999999998</v>
      </c>
      <c r="AM85" s="15">
        <v>630.47</v>
      </c>
      <c r="AN85" s="15">
        <v>692.84</v>
      </c>
      <c r="AO85" s="15">
        <v>207.96</v>
      </c>
      <c r="AP85" s="15">
        <v>378.44</v>
      </c>
      <c r="AQ85" s="15">
        <v>130.07</v>
      </c>
      <c r="AR85" s="15">
        <v>333.66</v>
      </c>
      <c r="AS85" s="15">
        <v>508.56</v>
      </c>
      <c r="AT85" s="15">
        <v>540.55999999999995</v>
      </c>
      <c r="AU85" s="15">
        <v>716.5</v>
      </c>
      <c r="AV85" s="15">
        <v>215.71</v>
      </c>
      <c r="AW85" s="15">
        <v>604.35</v>
      </c>
      <c r="AX85" s="15">
        <v>1182.8599999999999</v>
      </c>
      <c r="AY85" s="15">
        <v>65.64</v>
      </c>
      <c r="AZ85" s="15">
        <v>400.47</v>
      </c>
      <c r="BA85" s="15">
        <v>383.88</v>
      </c>
      <c r="BB85" s="15">
        <v>284.16000000000003</v>
      </c>
      <c r="BC85" s="15">
        <v>101.34</v>
      </c>
      <c r="BD85" s="15">
        <v>0.04</v>
      </c>
      <c r="BE85" s="15">
        <v>0.02</v>
      </c>
      <c r="BF85" s="15">
        <v>0.01</v>
      </c>
      <c r="BG85" s="15">
        <v>0.02</v>
      </c>
      <c r="BH85" s="15">
        <v>0.03</v>
      </c>
      <c r="BI85" s="15">
        <v>0.13</v>
      </c>
      <c r="BJ85" s="15">
        <v>0</v>
      </c>
      <c r="BK85" s="15">
        <v>0.35</v>
      </c>
      <c r="BL85" s="15">
        <v>0</v>
      </c>
      <c r="BM85" s="15">
        <v>0.11</v>
      </c>
      <c r="BN85" s="15">
        <v>0</v>
      </c>
      <c r="BO85" s="15">
        <v>0</v>
      </c>
      <c r="BP85" s="15">
        <v>0</v>
      </c>
      <c r="BQ85" s="15">
        <v>0.02</v>
      </c>
      <c r="BR85" s="15">
        <v>0.04</v>
      </c>
      <c r="BS85" s="15">
        <v>0.28999999999999998</v>
      </c>
      <c r="BT85" s="15">
        <v>0</v>
      </c>
      <c r="BU85" s="15">
        <v>0</v>
      </c>
      <c r="BV85" s="15">
        <v>0.02</v>
      </c>
      <c r="BW85" s="15">
        <v>0</v>
      </c>
      <c r="BX85" s="15">
        <v>0</v>
      </c>
      <c r="BY85" s="15">
        <v>0</v>
      </c>
      <c r="BZ85" s="15">
        <v>0</v>
      </c>
      <c r="CA85" s="15">
        <v>0</v>
      </c>
      <c r="CB85" s="15">
        <v>70.760000000000005</v>
      </c>
      <c r="CC85" s="21"/>
      <c r="CD85" s="21"/>
      <c r="CE85" s="15">
        <v>22.96</v>
      </c>
      <c r="CG85" s="15">
        <v>18.41</v>
      </c>
      <c r="CH85" s="15">
        <v>9.17</v>
      </c>
      <c r="CI85" s="15">
        <v>13.79</v>
      </c>
      <c r="CJ85" s="15">
        <v>1701.19</v>
      </c>
      <c r="CK85" s="15">
        <v>1051.77</v>
      </c>
      <c r="CL85" s="15">
        <v>1376.48</v>
      </c>
      <c r="CM85" s="15">
        <v>19.309999999999999</v>
      </c>
      <c r="CN85" s="15">
        <v>12.75</v>
      </c>
      <c r="CO85" s="15">
        <v>16.05</v>
      </c>
      <c r="CP85" s="15">
        <v>0</v>
      </c>
      <c r="CQ85" s="15">
        <v>0.35</v>
      </c>
    </row>
    <row r="86" spans="1:95" s="16" customFormat="1" x14ac:dyDescent="0.25">
      <c r="A86" s="27"/>
      <c r="B86" s="28" t="s">
        <v>118</v>
      </c>
      <c r="C86" s="29">
        <f>SUM(C79:C85)</f>
        <v>670</v>
      </c>
      <c r="D86" s="29">
        <v>20.55</v>
      </c>
      <c r="E86" s="29">
        <v>13.79</v>
      </c>
      <c r="F86" s="29">
        <v>16.43</v>
      </c>
      <c r="G86" s="29">
        <v>9.09</v>
      </c>
      <c r="H86" s="29">
        <v>92.38</v>
      </c>
      <c r="I86" s="29">
        <v>578.04</v>
      </c>
      <c r="J86" s="29">
        <v>4.41</v>
      </c>
      <c r="K86" s="29">
        <v>4.34</v>
      </c>
      <c r="L86" s="29">
        <v>0</v>
      </c>
      <c r="M86" s="29">
        <v>0</v>
      </c>
      <c r="N86" s="29">
        <v>21.92</v>
      </c>
      <c r="O86" s="29">
        <v>57.76</v>
      </c>
      <c r="P86" s="29">
        <v>12.7</v>
      </c>
      <c r="Q86" s="29">
        <v>0</v>
      </c>
      <c r="R86" s="29">
        <v>0</v>
      </c>
      <c r="S86" s="29">
        <v>0.81</v>
      </c>
      <c r="T86" s="29">
        <v>6.11</v>
      </c>
      <c r="U86" s="29">
        <v>812.69</v>
      </c>
      <c r="V86" s="29">
        <v>1058.27</v>
      </c>
      <c r="W86" s="29">
        <v>77.819999999999993</v>
      </c>
      <c r="X86" s="29">
        <v>161.38</v>
      </c>
      <c r="Y86" s="29">
        <v>329.19</v>
      </c>
      <c r="Z86" s="29">
        <v>6.52</v>
      </c>
      <c r="AA86" s="29">
        <v>21.11</v>
      </c>
      <c r="AB86" s="29">
        <v>1747.48</v>
      </c>
      <c r="AC86" s="29">
        <v>388.76</v>
      </c>
      <c r="AD86" s="29">
        <v>5.1100000000000003</v>
      </c>
      <c r="AE86" s="29">
        <v>0.35</v>
      </c>
      <c r="AF86" s="29">
        <v>0.25</v>
      </c>
      <c r="AG86" s="29">
        <v>6.45</v>
      </c>
      <c r="AH86" s="29">
        <v>12.77</v>
      </c>
      <c r="AI86" s="29">
        <v>7.39</v>
      </c>
      <c r="AJ86" s="16">
        <v>0</v>
      </c>
      <c r="AK86" s="16">
        <v>871.63</v>
      </c>
      <c r="AL86" s="16">
        <v>718.69</v>
      </c>
      <c r="AM86" s="16">
        <v>1274.45</v>
      </c>
      <c r="AN86" s="16">
        <v>1117.49</v>
      </c>
      <c r="AO86" s="16">
        <v>428.59</v>
      </c>
      <c r="AP86" s="16">
        <v>714.12</v>
      </c>
      <c r="AQ86" s="16">
        <v>275.45999999999998</v>
      </c>
      <c r="AR86" s="16">
        <v>844.07</v>
      </c>
      <c r="AS86" s="16">
        <v>975.97</v>
      </c>
      <c r="AT86" s="16">
        <v>1378.38</v>
      </c>
      <c r="AU86" s="16">
        <v>1552.55</v>
      </c>
      <c r="AV86" s="16">
        <v>441.98</v>
      </c>
      <c r="AW86" s="16">
        <v>1135.42</v>
      </c>
      <c r="AX86" s="16">
        <v>3390.31</v>
      </c>
      <c r="AY86" s="16">
        <v>65.64</v>
      </c>
      <c r="AZ86" s="16">
        <v>958.82</v>
      </c>
      <c r="BA86" s="16">
        <v>857.83</v>
      </c>
      <c r="BB86" s="16">
        <v>617.62</v>
      </c>
      <c r="BC86" s="16">
        <v>347.1</v>
      </c>
      <c r="BD86" s="16">
        <v>0.04</v>
      </c>
      <c r="BE86" s="16">
        <v>0.02</v>
      </c>
      <c r="BF86" s="16">
        <v>0.01</v>
      </c>
      <c r="BG86" s="16">
        <v>0.02</v>
      </c>
      <c r="BH86" s="16">
        <v>0.03</v>
      </c>
      <c r="BI86" s="16">
        <v>0.13</v>
      </c>
      <c r="BJ86" s="16">
        <v>0</v>
      </c>
      <c r="BK86" s="16">
        <v>1.1100000000000001</v>
      </c>
      <c r="BL86" s="16">
        <v>0</v>
      </c>
      <c r="BM86" s="16">
        <v>0.39</v>
      </c>
      <c r="BN86" s="16">
        <v>0.03</v>
      </c>
      <c r="BO86" s="16">
        <v>0.04</v>
      </c>
      <c r="BP86" s="16">
        <v>0</v>
      </c>
      <c r="BQ86" s="16">
        <v>0.02</v>
      </c>
      <c r="BR86" s="16">
        <v>0.05</v>
      </c>
      <c r="BS86" s="16">
        <v>2.4500000000000002</v>
      </c>
      <c r="BT86" s="16">
        <v>0.01</v>
      </c>
      <c r="BU86" s="16">
        <v>0</v>
      </c>
      <c r="BV86" s="16">
        <v>4.66</v>
      </c>
      <c r="BW86" s="16">
        <v>7.0000000000000007E-2</v>
      </c>
      <c r="BX86" s="16">
        <v>0</v>
      </c>
      <c r="BY86" s="16">
        <v>0</v>
      </c>
      <c r="BZ86" s="16">
        <v>0</v>
      </c>
      <c r="CA86" s="16">
        <v>0</v>
      </c>
      <c r="CB86" s="16">
        <v>606.30999999999995</v>
      </c>
      <c r="CC86" s="13"/>
      <c r="CD86" s="13" t="e">
        <f>$I$86/#REF!*100</f>
        <v>#REF!</v>
      </c>
      <c r="CE86" s="16">
        <v>312.35000000000002</v>
      </c>
      <c r="CG86" s="16">
        <v>72.89</v>
      </c>
      <c r="CH86" s="16">
        <v>44.41</v>
      </c>
      <c r="CI86" s="16">
        <v>58.65</v>
      </c>
      <c r="CJ86" s="16">
        <v>5852.25</v>
      </c>
      <c r="CK86" s="16">
        <v>2993.03</v>
      </c>
      <c r="CL86" s="16">
        <v>4422.6400000000003</v>
      </c>
      <c r="CM86" s="16">
        <v>141.38999999999999</v>
      </c>
      <c r="CN86" s="16">
        <v>83.66</v>
      </c>
      <c r="CO86" s="16">
        <v>112.54</v>
      </c>
      <c r="CP86" s="16">
        <v>9</v>
      </c>
      <c r="CQ86" s="16">
        <v>1.34</v>
      </c>
    </row>
    <row r="87" spans="1:95" x14ac:dyDescent="0.25">
      <c r="B87" s="17" t="s">
        <v>119</v>
      </c>
    </row>
    <row r="88" spans="1:95" s="25" customFormat="1" x14ac:dyDescent="0.25">
      <c r="A88" s="22" t="str">
        <f>"-"</f>
        <v>-</v>
      </c>
      <c r="B88" s="23" t="s">
        <v>112</v>
      </c>
      <c r="C88" s="24">
        <v>20</v>
      </c>
      <c r="D88" s="24">
        <v>1.32</v>
      </c>
      <c r="E88" s="24">
        <v>0</v>
      </c>
      <c r="F88" s="24">
        <v>0.13</v>
      </c>
      <c r="G88" s="24">
        <v>0.13</v>
      </c>
      <c r="H88" s="24">
        <v>9.3800000000000008</v>
      </c>
      <c r="I88" s="24">
        <v>44.780199999999994</v>
      </c>
      <c r="J88" s="24">
        <v>0</v>
      </c>
      <c r="K88" s="24">
        <v>0</v>
      </c>
      <c r="L88" s="24">
        <v>0</v>
      </c>
      <c r="M88" s="24">
        <v>0</v>
      </c>
      <c r="N88" s="24">
        <v>0.22</v>
      </c>
      <c r="O88" s="24">
        <v>9.1199999999999992</v>
      </c>
      <c r="P88" s="24">
        <v>0.04</v>
      </c>
      <c r="Q88" s="24">
        <v>0</v>
      </c>
      <c r="R88" s="24">
        <v>0</v>
      </c>
      <c r="S88" s="24">
        <v>0</v>
      </c>
      <c r="T88" s="24">
        <v>0.36</v>
      </c>
      <c r="U88" s="24">
        <v>0</v>
      </c>
      <c r="V88" s="24">
        <v>0</v>
      </c>
      <c r="W88" s="24">
        <v>0</v>
      </c>
      <c r="X88" s="24">
        <v>0</v>
      </c>
      <c r="Y88" s="24">
        <v>0</v>
      </c>
      <c r="Z88" s="24">
        <v>0</v>
      </c>
      <c r="AA88" s="24">
        <v>0</v>
      </c>
      <c r="AB88" s="24">
        <v>0</v>
      </c>
      <c r="AC88" s="24">
        <v>0</v>
      </c>
      <c r="AD88" s="24">
        <v>0</v>
      </c>
      <c r="AE88" s="24">
        <v>0</v>
      </c>
      <c r="AF88" s="24">
        <v>0</v>
      </c>
      <c r="AG88" s="24">
        <v>0</v>
      </c>
      <c r="AH88" s="24">
        <v>0</v>
      </c>
      <c r="AI88" s="24">
        <v>0</v>
      </c>
      <c r="AJ88" s="25">
        <v>0</v>
      </c>
      <c r="AK88" s="25">
        <v>63.86</v>
      </c>
      <c r="AL88" s="25">
        <v>66.47</v>
      </c>
      <c r="AM88" s="25">
        <v>101.79</v>
      </c>
      <c r="AN88" s="25">
        <v>33.76</v>
      </c>
      <c r="AO88" s="25">
        <v>20.010000000000002</v>
      </c>
      <c r="AP88" s="25">
        <v>40.020000000000003</v>
      </c>
      <c r="AQ88" s="25">
        <v>15.14</v>
      </c>
      <c r="AR88" s="25">
        <v>72.38</v>
      </c>
      <c r="AS88" s="25">
        <v>44.89</v>
      </c>
      <c r="AT88" s="25">
        <v>62.64</v>
      </c>
      <c r="AU88" s="25">
        <v>51.68</v>
      </c>
      <c r="AV88" s="25">
        <v>27.14</v>
      </c>
      <c r="AW88" s="25">
        <v>48.02</v>
      </c>
      <c r="AX88" s="25">
        <v>401.59</v>
      </c>
      <c r="AY88" s="25">
        <v>0</v>
      </c>
      <c r="AZ88" s="25">
        <v>130.85</v>
      </c>
      <c r="BA88" s="25">
        <v>56.9</v>
      </c>
      <c r="BB88" s="25">
        <v>37.76</v>
      </c>
      <c r="BC88" s="25">
        <v>29.93</v>
      </c>
      <c r="BD88" s="25">
        <v>0</v>
      </c>
      <c r="BE88" s="25">
        <v>0</v>
      </c>
      <c r="BF88" s="25">
        <v>0</v>
      </c>
      <c r="BG88" s="25">
        <v>0</v>
      </c>
      <c r="BH88" s="25">
        <v>0</v>
      </c>
      <c r="BI88" s="25">
        <v>0</v>
      </c>
      <c r="BJ88" s="25">
        <v>0</v>
      </c>
      <c r="BK88" s="25">
        <v>0.02</v>
      </c>
      <c r="BL88" s="25">
        <v>0</v>
      </c>
      <c r="BM88" s="25">
        <v>0</v>
      </c>
      <c r="BN88" s="25">
        <v>0</v>
      </c>
      <c r="BO88" s="25">
        <v>0</v>
      </c>
      <c r="BP88" s="25">
        <v>0</v>
      </c>
      <c r="BQ88" s="25">
        <v>0</v>
      </c>
      <c r="BR88" s="25">
        <v>0</v>
      </c>
      <c r="BS88" s="25">
        <v>0.01</v>
      </c>
      <c r="BT88" s="25">
        <v>0</v>
      </c>
      <c r="BU88" s="25">
        <v>0</v>
      </c>
      <c r="BV88" s="25">
        <v>0.06</v>
      </c>
      <c r="BW88" s="25">
        <v>0</v>
      </c>
      <c r="BX88" s="25">
        <v>0</v>
      </c>
      <c r="BY88" s="25">
        <v>0</v>
      </c>
      <c r="BZ88" s="25">
        <v>0</v>
      </c>
      <c r="CA88" s="25">
        <v>0</v>
      </c>
      <c r="CB88" s="25">
        <v>7.82</v>
      </c>
      <c r="CC88" s="26"/>
      <c r="CD88" s="26"/>
      <c r="CE88" s="25">
        <v>0</v>
      </c>
      <c r="CG88" s="25">
        <v>0</v>
      </c>
      <c r="CH88" s="25">
        <v>0</v>
      </c>
      <c r="CI88" s="25">
        <v>0</v>
      </c>
      <c r="CJ88" s="25">
        <v>665</v>
      </c>
      <c r="CK88" s="25">
        <v>256.2</v>
      </c>
      <c r="CL88" s="25">
        <v>460.6</v>
      </c>
      <c r="CM88" s="25">
        <v>5.32</v>
      </c>
      <c r="CN88" s="25">
        <v>5.32</v>
      </c>
      <c r="CO88" s="25">
        <v>5.32</v>
      </c>
      <c r="CP88" s="25">
        <v>0</v>
      </c>
      <c r="CQ88" s="25">
        <v>0</v>
      </c>
    </row>
    <row r="89" spans="1:95" s="25" customFormat="1" x14ac:dyDescent="0.25">
      <c r="A89" s="22" t="str">
        <f>"-"</f>
        <v>-</v>
      </c>
      <c r="B89" s="23" t="s">
        <v>113</v>
      </c>
      <c r="C89" s="24">
        <v>20</v>
      </c>
      <c r="D89" s="24">
        <v>1.32</v>
      </c>
      <c r="E89" s="24">
        <v>0</v>
      </c>
      <c r="F89" s="24">
        <v>0.24</v>
      </c>
      <c r="G89" s="24">
        <v>0.24</v>
      </c>
      <c r="H89" s="24">
        <v>8.34</v>
      </c>
      <c r="I89" s="24">
        <v>38.676000000000002</v>
      </c>
      <c r="J89" s="24">
        <v>0.04</v>
      </c>
      <c r="K89" s="24">
        <v>0</v>
      </c>
      <c r="L89" s="24">
        <v>0</v>
      </c>
      <c r="M89" s="24">
        <v>0</v>
      </c>
      <c r="N89" s="24">
        <v>0.24</v>
      </c>
      <c r="O89" s="24">
        <v>6.44</v>
      </c>
      <c r="P89" s="24">
        <v>1.66</v>
      </c>
      <c r="Q89" s="24">
        <v>0</v>
      </c>
      <c r="R89" s="24">
        <v>0</v>
      </c>
      <c r="S89" s="24">
        <v>0.2</v>
      </c>
      <c r="T89" s="24">
        <v>0.5</v>
      </c>
      <c r="U89" s="24">
        <v>122</v>
      </c>
      <c r="V89" s="24">
        <v>49</v>
      </c>
      <c r="W89" s="24">
        <v>7</v>
      </c>
      <c r="X89" s="24">
        <v>9.4</v>
      </c>
      <c r="Y89" s="24">
        <v>31.6</v>
      </c>
      <c r="Z89" s="24">
        <v>0.78</v>
      </c>
      <c r="AA89" s="24">
        <v>0</v>
      </c>
      <c r="AB89" s="24">
        <v>1</v>
      </c>
      <c r="AC89" s="24">
        <v>0.2</v>
      </c>
      <c r="AD89" s="24">
        <v>0.28000000000000003</v>
      </c>
      <c r="AE89" s="24">
        <v>0.04</v>
      </c>
      <c r="AF89" s="24">
        <v>0.02</v>
      </c>
      <c r="AG89" s="24">
        <v>0.14000000000000001</v>
      </c>
      <c r="AH89" s="24">
        <v>0.4</v>
      </c>
      <c r="AI89" s="24">
        <v>0</v>
      </c>
      <c r="AJ89" s="25">
        <v>0</v>
      </c>
      <c r="AK89" s="25">
        <v>64.400000000000006</v>
      </c>
      <c r="AL89" s="25">
        <v>49.6</v>
      </c>
      <c r="AM89" s="25">
        <v>85.4</v>
      </c>
      <c r="AN89" s="25">
        <v>44.6</v>
      </c>
      <c r="AO89" s="25">
        <v>18.600000000000001</v>
      </c>
      <c r="AP89" s="25">
        <v>39.6</v>
      </c>
      <c r="AQ89" s="25">
        <v>16</v>
      </c>
      <c r="AR89" s="25">
        <v>74.2</v>
      </c>
      <c r="AS89" s="25">
        <v>59.4</v>
      </c>
      <c r="AT89" s="25">
        <v>58.2</v>
      </c>
      <c r="AU89" s="25">
        <v>92.8</v>
      </c>
      <c r="AV89" s="25">
        <v>24.8</v>
      </c>
      <c r="AW89" s="25">
        <v>62</v>
      </c>
      <c r="AX89" s="25">
        <v>311.8</v>
      </c>
      <c r="AY89" s="25">
        <v>0</v>
      </c>
      <c r="AZ89" s="25">
        <v>105.2</v>
      </c>
      <c r="BA89" s="25">
        <v>58.2</v>
      </c>
      <c r="BB89" s="25">
        <v>36</v>
      </c>
      <c r="BC89" s="25">
        <v>26</v>
      </c>
      <c r="BD89" s="25">
        <v>0</v>
      </c>
      <c r="BE89" s="25">
        <v>0</v>
      </c>
      <c r="BF89" s="25">
        <v>0</v>
      </c>
      <c r="BG89" s="25">
        <v>0</v>
      </c>
      <c r="BH89" s="25">
        <v>0</v>
      </c>
      <c r="BI89" s="25">
        <v>0</v>
      </c>
      <c r="BJ89" s="25">
        <v>0</v>
      </c>
      <c r="BK89" s="25">
        <v>0.03</v>
      </c>
      <c r="BL89" s="25">
        <v>0</v>
      </c>
      <c r="BM89" s="25">
        <v>0</v>
      </c>
      <c r="BN89" s="25">
        <v>0</v>
      </c>
      <c r="BO89" s="25">
        <v>0</v>
      </c>
      <c r="BP89" s="25">
        <v>0</v>
      </c>
      <c r="BQ89" s="25">
        <v>0</v>
      </c>
      <c r="BR89" s="25">
        <v>0</v>
      </c>
      <c r="BS89" s="25">
        <v>0.02</v>
      </c>
      <c r="BT89" s="25">
        <v>0</v>
      </c>
      <c r="BU89" s="25">
        <v>0</v>
      </c>
      <c r="BV89" s="25">
        <v>0.1</v>
      </c>
      <c r="BW89" s="25">
        <v>0.02</v>
      </c>
      <c r="BX89" s="25">
        <v>0</v>
      </c>
      <c r="BY89" s="25">
        <v>0</v>
      </c>
      <c r="BZ89" s="25">
        <v>0</v>
      </c>
      <c r="CA89" s="25">
        <v>0</v>
      </c>
      <c r="CB89" s="25">
        <v>9.4</v>
      </c>
      <c r="CC89" s="26"/>
      <c r="CD89" s="26"/>
      <c r="CE89" s="25">
        <v>0.17</v>
      </c>
      <c r="CG89" s="25">
        <v>1.5</v>
      </c>
      <c r="CH89" s="25">
        <v>1.5</v>
      </c>
      <c r="CI89" s="25">
        <v>1.5</v>
      </c>
      <c r="CJ89" s="25">
        <v>285</v>
      </c>
      <c r="CK89" s="25">
        <v>109.8</v>
      </c>
      <c r="CL89" s="25">
        <v>197.4</v>
      </c>
      <c r="CM89" s="25">
        <v>2.85</v>
      </c>
      <c r="CN89" s="25">
        <v>2.37</v>
      </c>
      <c r="CO89" s="25">
        <v>2.61</v>
      </c>
      <c r="CP89" s="25">
        <v>0</v>
      </c>
      <c r="CQ89" s="25">
        <v>0</v>
      </c>
    </row>
    <row r="90" spans="1:95" s="25" customFormat="1" x14ac:dyDescent="0.25">
      <c r="A90" s="22" t="str">
        <f>"27/10"</f>
        <v>27/10</v>
      </c>
      <c r="B90" s="23" t="s">
        <v>105</v>
      </c>
      <c r="C90" s="24">
        <v>180</v>
      </c>
      <c r="D90" s="24">
        <v>0.18</v>
      </c>
      <c r="E90" s="24">
        <v>0</v>
      </c>
      <c r="F90" s="24">
        <v>0.04</v>
      </c>
      <c r="G90" s="24">
        <v>0.04</v>
      </c>
      <c r="H90" s="24">
        <v>4.53</v>
      </c>
      <c r="I90" s="24">
        <v>18.157085999999993</v>
      </c>
      <c r="J90" s="24">
        <v>0</v>
      </c>
      <c r="K90" s="24">
        <v>0</v>
      </c>
      <c r="L90" s="24">
        <v>0</v>
      </c>
      <c r="M90" s="24">
        <v>0</v>
      </c>
      <c r="N90" s="24">
        <v>4.4400000000000004</v>
      </c>
      <c r="O90" s="24">
        <v>0</v>
      </c>
      <c r="P90" s="24">
        <v>0.09</v>
      </c>
      <c r="Q90" s="24">
        <v>0</v>
      </c>
      <c r="R90" s="24">
        <v>0</v>
      </c>
      <c r="S90" s="24">
        <v>0</v>
      </c>
      <c r="T90" s="24">
        <v>0.05</v>
      </c>
      <c r="U90" s="24">
        <v>0.04</v>
      </c>
      <c r="V90" s="24">
        <v>0.13</v>
      </c>
      <c r="W90" s="24">
        <v>0.13</v>
      </c>
      <c r="X90" s="24">
        <v>0</v>
      </c>
      <c r="Y90" s="24">
        <v>0</v>
      </c>
      <c r="Z90" s="24">
        <v>0.01</v>
      </c>
      <c r="AA90" s="24">
        <v>0</v>
      </c>
      <c r="AB90" s="24">
        <v>0</v>
      </c>
      <c r="AC90" s="24">
        <v>0</v>
      </c>
      <c r="AD90" s="24">
        <v>0</v>
      </c>
      <c r="AE90" s="24">
        <v>0</v>
      </c>
      <c r="AF90" s="24">
        <v>0</v>
      </c>
      <c r="AG90" s="24">
        <v>0</v>
      </c>
      <c r="AH90" s="24">
        <v>0</v>
      </c>
      <c r="AI90" s="24">
        <v>0</v>
      </c>
      <c r="AJ90" s="25">
        <v>0</v>
      </c>
      <c r="AK90" s="25">
        <v>0</v>
      </c>
      <c r="AL90" s="25">
        <v>0</v>
      </c>
      <c r="AM90" s="25">
        <v>0</v>
      </c>
      <c r="AN90" s="25">
        <v>0</v>
      </c>
      <c r="AO90" s="25">
        <v>0</v>
      </c>
      <c r="AP90" s="25">
        <v>0</v>
      </c>
      <c r="AQ90" s="25">
        <v>0</v>
      </c>
      <c r="AR90" s="25">
        <v>0</v>
      </c>
      <c r="AS90" s="25">
        <v>0</v>
      </c>
      <c r="AT90" s="25">
        <v>0</v>
      </c>
      <c r="AU90" s="25">
        <v>0</v>
      </c>
      <c r="AV90" s="25">
        <v>0</v>
      </c>
      <c r="AW90" s="25">
        <v>0</v>
      </c>
      <c r="AX90" s="25">
        <v>0</v>
      </c>
      <c r="AY90" s="25">
        <v>0</v>
      </c>
      <c r="AZ90" s="25">
        <v>0</v>
      </c>
      <c r="BA90" s="25">
        <v>0</v>
      </c>
      <c r="BB90" s="25">
        <v>0</v>
      </c>
      <c r="BC90" s="25">
        <v>0</v>
      </c>
      <c r="BD90" s="25">
        <v>0</v>
      </c>
      <c r="BE90" s="25">
        <v>0</v>
      </c>
      <c r="BF90" s="25">
        <v>0</v>
      </c>
      <c r="BG90" s="25">
        <v>0</v>
      </c>
      <c r="BH90" s="25">
        <v>0</v>
      </c>
      <c r="BI90" s="25">
        <v>0</v>
      </c>
      <c r="BJ90" s="25">
        <v>0</v>
      </c>
      <c r="BK90" s="25">
        <v>0</v>
      </c>
      <c r="BL90" s="25">
        <v>0</v>
      </c>
      <c r="BM90" s="25">
        <v>0</v>
      </c>
      <c r="BN90" s="25">
        <v>0</v>
      </c>
      <c r="BO90" s="25">
        <v>0</v>
      </c>
      <c r="BP90" s="25">
        <v>0</v>
      </c>
      <c r="BQ90" s="25">
        <v>0</v>
      </c>
      <c r="BR90" s="25">
        <v>0</v>
      </c>
      <c r="BS90" s="25">
        <v>0</v>
      </c>
      <c r="BT90" s="25">
        <v>0</v>
      </c>
      <c r="BU90" s="25">
        <v>0</v>
      </c>
      <c r="BV90" s="25">
        <v>0</v>
      </c>
      <c r="BW90" s="25">
        <v>0</v>
      </c>
      <c r="BX90" s="25">
        <v>0</v>
      </c>
      <c r="BY90" s="25">
        <v>0</v>
      </c>
      <c r="BZ90" s="25">
        <v>0</v>
      </c>
      <c r="CA90" s="25">
        <v>0</v>
      </c>
      <c r="CB90" s="25">
        <v>180.08</v>
      </c>
      <c r="CC90" s="26"/>
      <c r="CD90" s="26"/>
      <c r="CE90" s="25">
        <v>0</v>
      </c>
      <c r="CG90" s="25">
        <v>3.07</v>
      </c>
      <c r="CH90" s="25">
        <v>3.07</v>
      </c>
      <c r="CI90" s="25">
        <v>3.07</v>
      </c>
      <c r="CJ90" s="25">
        <v>331.88</v>
      </c>
      <c r="CK90" s="25">
        <v>130.5</v>
      </c>
      <c r="CL90" s="25">
        <v>231.19</v>
      </c>
      <c r="CM90" s="25">
        <v>33.01</v>
      </c>
      <c r="CN90" s="25">
        <v>19.510000000000002</v>
      </c>
      <c r="CO90" s="25">
        <v>26.26</v>
      </c>
      <c r="CP90" s="25">
        <v>4.5</v>
      </c>
      <c r="CQ90" s="25">
        <v>0</v>
      </c>
    </row>
    <row r="91" spans="1:95" s="15" customFormat="1" x14ac:dyDescent="0.25">
      <c r="A91" s="18" t="str">
        <f>"9/194"</f>
        <v>9/194</v>
      </c>
      <c r="B91" s="19" t="s">
        <v>142</v>
      </c>
      <c r="C91" s="20">
        <v>180</v>
      </c>
      <c r="D91" s="20">
        <v>4.3499999999999996</v>
      </c>
      <c r="E91" s="20">
        <v>0.09</v>
      </c>
      <c r="F91" s="20">
        <v>15.01</v>
      </c>
      <c r="G91" s="20">
        <v>6.7</v>
      </c>
      <c r="H91" s="20">
        <v>51.8</v>
      </c>
      <c r="I91" s="20">
        <v>353.68794899999995</v>
      </c>
      <c r="J91" s="20">
        <v>6.44</v>
      </c>
      <c r="K91" s="20">
        <v>4.3499999999999996</v>
      </c>
      <c r="L91" s="20">
        <v>0</v>
      </c>
      <c r="M91" s="20">
        <v>0</v>
      </c>
      <c r="N91" s="20">
        <v>16.05</v>
      </c>
      <c r="O91" s="20">
        <v>32.5</v>
      </c>
      <c r="P91" s="20">
        <v>3.25</v>
      </c>
      <c r="Q91" s="20">
        <v>0</v>
      </c>
      <c r="R91" s="20">
        <v>0</v>
      </c>
      <c r="S91" s="20">
        <v>0.15</v>
      </c>
      <c r="T91" s="20">
        <v>1.59</v>
      </c>
      <c r="U91" s="20">
        <v>15.57</v>
      </c>
      <c r="V91" s="20">
        <v>155.38999999999999</v>
      </c>
      <c r="W91" s="20">
        <v>21.74</v>
      </c>
      <c r="X91" s="20">
        <v>37.86</v>
      </c>
      <c r="Y91" s="20">
        <v>97.76</v>
      </c>
      <c r="Z91" s="20">
        <v>0.87</v>
      </c>
      <c r="AA91" s="20">
        <v>46.8</v>
      </c>
      <c r="AB91" s="20">
        <v>3919.59</v>
      </c>
      <c r="AC91" s="20">
        <v>772.65</v>
      </c>
      <c r="AD91" s="20">
        <v>3.26</v>
      </c>
      <c r="AE91" s="20">
        <v>0.06</v>
      </c>
      <c r="AF91" s="20">
        <v>0.06</v>
      </c>
      <c r="AG91" s="20">
        <v>0.99</v>
      </c>
      <c r="AH91" s="20">
        <v>2.06</v>
      </c>
      <c r="AI91" s="20">
        <v>1.51</v>
      </c>
      <c r="AJ91" s="15">
        <v>0</v>
      </c>
      <c r="AK91" s="15">
        <v>212.62</v>
      </c>
      <c r="AL91" s="15">
        <v>168.41</v>
      </c>
      <c r="AM91" s="15">
        <v>308.60000000000002</v>
      </c>
      <c r="AN91" s="15">
        <v>137.82</v>
      </c>
      <c r="AO91" s="15">
        <v>78.510000000000005</v>
      </c>
      <c r="AP91" s="15">
        <v>126.76</v>
      </c>
      <c r="AQ91" s="15">
        <v>53.62</v>
      </c>
      <c r="AR91" s="15">
        <v>185.46</v>
      </c>
      <c r="AS91" s="15">
        <v>199.94</v>
      </c>
      <c r="AT91" s="15">
        <v>251.38</v>
      </c>
      <c r="AU91" s="15">
        <v>301.83999999999997</v>
      </c>
      <c r="AV91" s="15">
        <v>86.96</v>
      </c>
      <c r="AW91" s="15">
        <v>159.76</v>
      </c>
      <c r="AX91" s="15">
        <v>649.59</v>
      </c>
      <c r="AY91" s="15">
        <v>0</v>
      </c>
      <c r="AZ91" s="15">
        <v>167.45</v>
      </c>
      <c r="BA91" s="15">
        <v>169.19</v>
      </c>
      <c r="BB91" s="15">
        <v>144.18</v>
      </c>
      <c r="BC91" s="15">
        <v>68.22</v>
      </c>
      <c r="BD91" s="15">
        <v>0.31</v>
      </c>
      <c r="BE91" s="15">
        <v>0.14000000000000001</v>
      </c>
      <c r="BF91" s="15">
        <v>0.08</v>
      </c>
      <c r="BG91" s="15">
        <v>0.17</v>
      </c>
      <c r="BH91" s="15">
        <v>0.2</v>
      </c>
      <c r="BI91" s="15">
        <v>0.92</v>
      </c>
      <c r="BJ91" s="15">
        <v>0</v>
      </c>
      <c r="BK91" s="15">
        <v>3</v>
      </c>
      <c r="BL91" s="15">
        <v>0</v>
      </c>
      <c r="BM91" s="15">
        <v>1.05</v>
      </c>
      <c r="BN91" s="15">
        <v>0.02</v>
      </c>
      <c r="BO91" s="15">
        <v>0.04</v>
      </c>
      <c r="BP91" s="15">
        <v>0</v>
      </c>
      <c r="BQ91" s="15">
        <v>0.18</v>
      </c>
      <c r="BR91" s="15">
        <v>0.27</v>
      </c>
      <c r="BS91" s="15">
        <v>3.68</v>
      </c>
      <c r="BT91" s="15">
        <v>0</v>
      </c>
      <c r="BU91" s="15">
        <v>0</v>
      </c>
      <c r="BV91" s="15">
        <v>3.85</v>
      </c>
      <c r="BW91" s="15">
        <v>0.01</v>
      </c>
      <c r="BX91" s="15">
        <v>0</v>
      </c>
      <c r="BY91" s="15">
        <v>0</v>
      </c>
      <c r="BZ91" s="15">
        <v>0</v>
      </c>
      <c r="CA91" s="15">
        <v>0</v>
      </c>
      <c r="CB91" s="15">
        <v>160.61000000000001</v>
      </c>
      <c r="CC91" s="21"/>
      <c r="CD91" s="21"/>
      <c r="CE91" s="15">
        <v>700.07</v>
      </c>
      <c r="CG91" s="15">
        <v>3.47</v>
      </c>
      <c r="CH91" s="15">
        <v>3.47</v>
      </c>
      <c r="CI91" s="15">
        <v>3.47</v>
      </c>
      <c r="CJ91" s="15">
        <v>2163.7800000000002</v>
      </c>
      <c r="CK91" s="15">
        <v>954</v>
      </c>
      <c r="CL91" s="15">
        <v>1558.89</v>
      </c>
      <c r="CM91" s="15">
        <v>8.6</v>
      </c>
      <c r="CN91" s="15">
        <v>3.34</v>
      </c>
      <c r="CO91" s="15">
        <v>5.97</v>
      </c>
      <c r="CP91" s="15">
        <v>0</v>
      </c>
      <c r="CQ91" s="15">
        <v>0</v>
      </c>
    </row>
    <row r="92" spans="1:95" s="16" customFormat="1" x14ac:dyDescent="0.25">
      <c r="A92" s="27"/>
      <c r="B92" s="28" t="s">
        <v>123</v>
      </c>
      <c r="C92" s="29">
        <f>SUM(C88:C91)</f>
        <v>400</v>
      </c>
      <c r="D92" s="29">
        <v>7.17</v>
      </c>
      <c r="E92" s="29">
        <v>0.09</v>
      </c>
      <c r="F92" s="29">
        <v>15.43</v>
      </c>
      <c r="G92" s="29">
        <v>7.12</v>
      </c>
      <c r="H92" s="29">
        <v>74.05</v>
      </c>
      <c r="I92" s="29">
        <v>455.3</v>
      </c>
      <c r="J92" s="29">
        <v>6.48</v>
      </c>
      <c r="K92" s="29">
        <v>4.3499999999999996</v>
      </c>
      <c r="L92" s="29">
        <v>0</v>
      </c>
      <c r="M92" s="29">
        <v>0</v>
      </c>
      <c r="N92" s="29">
        <v>20.94</v>
      </c>
      <c r="O92" s="29">
        <v>48.06</v>
      </c>
      <c r="P92" s="29">
        <v>5.04</v>
      </c>
      <c r="Q92" s="29">
        <v>0</v>
      </c>
      <c r="R92" s="29">
        <v>0</v>
      </c>
      <c r="S92" s="29">
        <v>0.35</v>
      </c>
      <c r="T92" s="29">
        <v>2.5</v>
      </c>
      <c r="U92" s="29">
        <v>137.61000000000001</v>
      </c>
      <c r="V92" s="29">
        <v>204.52</v>
      </c>
      <c r="W92" s="29">
        <v>28.87</v>
      </c>
      <c r="X92" s="29">
        <v>47.26</v>
      </c>
      <c r="Y92" s="29">
        <v>129.36000000000001</v>
      </c>
      <c r="Z92" s="29">
        <v>1.67</v>
      </c>
      <c r="AA92" s="29">
        <v>46.8</v>
      </c>
      <c r="AB92" s="29">
        <v>3920.59</v>
      </c>
      <c r="AC92" s="29">
        <v>772.85</v>
      </c>
      <c r="AD92" s="29">
        <v>3.54</v>
      </c>
      <c r="AE92" s="29">
        <v>0.1</v>
      </c>
      <c r="AF92" s="29">
        <v>7.0000000000000007E-2</v>
      </c>
      <c r="AG92" s="29">
        <v>1.1299999999999999</v>
      </c>
      <c r="AH92" s="29">
        <v>2.46</v>
      </c>
      <c r="AI92" s="29">
        <v>1.51</v>
      </c>
      <c r="AJ92" s="16">
        <v>0</v>
      </c>
      <c r="AK92" s="16">
        <v>340.88</v>
      </c>
      <c r="AL92" s="16">
        <v>284.48</v>
      </c>
      <c r="AM92" s="16">
        <v>495.79</v>
      </c>
      <c r="AN92" s="16">
        <v>216.18</v>
      </c>
      <c r="AO92" s="16">
        <v>117.12</v>
      </c>
      <c r="AP92" s="16">
        <v>206.38</v>
      </c>
      <c r="AQ92" s="16">
        <v>84.76</v>
      </c>
      <c r="AR92" s="16">
        <v>332.04</v>
      </c>
      <c r="AS92" s="16">
        <v>304.23</v>
      </c>
      <c r="AT92" s="16">
        <v>372.22</v>
      </c>
      <c r="AU92" s="16">
        <v>446.32</v>
      </c>
      <c r="AV92" s="16">
        <v>138.9</v>
      </c>
      <c r="AW92" s="16">
        <v>269.77999999999997</v>
      </c>
      <c r="AX92" s="16">
        <v>1362.99</v>
      </c>
      <c r="AY92" s="16">
        <v>0</v>
      </c>
      <c r="AZ92" s="16">
        <v>403.49</v>
      </c>
      <c r="BA92" s="16">
        <v>284.29000000000002</v>
      </c>
      <c r="BB92" s="16">
        <v>217.94</v>
      </c>
      <c r="BC92" s="16">
        <v>124.15</v>
      </c>
      <c r="BD92" s="16">
        <v>0.31</v>
      </c>
      <c r="BE92" s="16">
        <v>0.14000000000000001</v>
      </c>
      <c r="BF92" s="16">
        <v>0.08</v>
      </c>
      <c r="BG92" s="16">
        <v>0.17</v>
      </c>
      <c r="BH92" s="16">
        <v>0.2</v>
      </c>
      <c r="BI92" s="16">
        <v>0.92</v>
      </c>
      <c r="BJ92" s="16">
        <v>0</v>
      </c>
      <c r="BK92" s="16">
        <v>3.05</v>
      </c>
      <c r="BL92" s="16">
        <v>0</v>
      </c>
      <c r="BM92" s="16">
        <v>1.06</v>
      </c>
      <c r="BN92" s="16">
        <v>0.02</v>
      </c>
      <c r="BO92" s="16">
        <v>0.04</v>
      </c>
      <c r="BP92" s="16">
        <v>0</v>
      </c>
      <c r="BQ92" s="16">
        <v>0.18</v>
      </c>
      <c r="BR92" s="16">
        <v>0.27</v>
      </c>
      <c r="BS92" s="16">
        <v>3.71</v>
      </c>
      <c r="BT92" s="16">
        <v>0</v>
      </c>
      <c r="BU92" s="16">
        <v>0</v>
      </c>
      <c r="BV92" s="16">
        <v>4</v>
      </c>
      <c r="BW92" s="16">
        <v>0.03</v>
      </c>
      <c r="BX92" s="16">
        <v>0</v>
      </c>
      <c r="BY92" s="16">
        <v>0</v>
      </c>
      <c r="BZ92" s="16">
        <v>0</v>
      </c>
      <c r="CA92" s="16">
        <v>0</v>
      </c>
      <c r="CB92" s="16">
        <v>357.91</v>
      </c>
      <c r="CC92" s="13"/>
      <c r="CD92" s="13" t="e">
        <f>$I$92/#REF!*100</f>
        <v>#REF!</v>
      </c>
      <c r="CE92" s="16">
        <v>700.23</v>
      </c>
      <c r="CG92" s="16">
        <v>8.0399999999999991</v>
      </c>
      <c r="CH92" s="16">
        <v>8.0399999999999991</v>
      </c>
      <c r="CI92" s="16">
        <v>8.0399999999999991</v>
      </c>
      <c r="CJ92" s="16">
        <v>3445.66</v>
      </c>
      <c r="CK92" s="16">
        <v>1450.5</v>
      </c>
      <c r="CL92" s="16">
        <v>2448.08</v>
      </c>
      <c r="CM92" s="16">
        <v>49.78</v>
      </c>
      <c r="CN92" s="16">
        <v>30.54</v>
      </c>
      <c r="CO92" s="16">
        <v>40.159999999999997</v>
      </c>
      <c r="CP92" s="16">
        <v>4.5</v>
      </c>
      <c r="CQ92" s="16">
        <v>0</v>
      </c>
    </row>
    <row r="93" spans="1:95" s="16" customFormat="1" x14ac:dyDescent="0.25">
      <c r="A93" s="27"/>
      <c r="B93" s="28" t="s">
        <v>124</v>
      </c>
      <c r="C93" s="29">
        <f>C74+C77+C86+C92</f>
        <v>1580</v>
      </c>
      <c r="D93" s="42">
        <f t="shared" ref="D93:BO93" si="4">D74+D77+D86+D92</f>
        <v>38.43</v>
      </c>
      <c r="E93" s="42">
        <f t="shared" si="4"/>
        <v>18.63</v>
      </c>
      <c r="F93" s="42">
        <f t="shared" si="4"/>
        <v>39.9</v>
      </c>
      <c r="G93" s="42">
        <f t="shared" si="4"/>
        <v>17.739999999999998</v>
      </c>
      <c r="H93" s="42">
        <f t="shared" si="4"/>
        <v>236.42000000000002</v>
      </c>
      <c r="I93" s="42">
        <f t="shared" si="4"/>
        <v>1425.32</v>
      </c>
      <c r="J93" s="42">
        <f t="shared" si="4"/>
        <v>15.600000000000001</v>
      </c>
      <c r="K93" s="42">
        <f t="shared" si="4"/>
        <v>8.77</v>
      </c>
      <c r="L93" s="42">
        <f t="shared" si="4"/>
        <v>0</v>
      </c>
      <c r="M93" s="42">
        <f t="shared" si="4"/>
        <v>0</v>
      </c>
      <c r="N93" s="42">
        <f t="shared" si="4"/>
        <v>64.510000000000005</v>
      </c>
      <c r="O93" s="42">
        <f t="shared" si="4"/>
        <v>151.84</v>
      </c>
      <c r="P93" s="42">
        <f t="shared" si="4"/>
        <v>20.059999999999999</v>
      </c>
      <c r="Q93" s="42">
        <f t="shared" si="4"/>
        <v>0</v>
      </c>
      <c r="R93" s="42">
        <f t="shared" si="4"/>
        <v>0</v>
      </c>
      <c r="S93" s="42">
        <f t="shared" si="4"/>
        <v>1.5500000000000003</v>
      </c>
      <c r="T93" s="42">
        <f t="shared" si="4"/>
        <v>10.89</v>
      </c>
      <c r="U93" s="42">
        <f t="shared" si="4"/>
        <v>1443.67</v>
      </c>
      <c r="V93" s="42">
        <f t="shared" si="4"/>
        <v>1452.1299999999999</v>
      </c>
      <c r="W93" s="42">
        <f t="shared" si="4"/>
        <v>299.3</v>
      </c>
      <c r="X93" s="42">
        <f t="shared" si="4"/>
        <v>240.70999999999998</v>
      </c>
      <c r="Y93" s="42">
        <f t="shared" si="4"/>
        <v>631.46</v>
      </c>
      <c r="Z93" s="42">
        <f t="shared" si="4"/>
        <v>9.44</v>
      </c>
      <c r="AA93" s="42">
        <f t="shared" si="4"/>
        <v>106.19</v>
      </c>
      <c r="AB93" s="42">
        <f t="shared" si="4"/>
        <v>5699.47</v>
      </c>
      <c r="AC93" s="42">
        <f t="shared" si="4"/>
        <v>1217.45</v>
      </c>
      <c r="AD93" s="42">
        <f t="shared" si="4"/>
        <v>9.84</v>
      </c>
      <c r="AE93" s="42">
        <f t="shared" si="4"/>
        <v>0.56999999999999995</v>
      </c>
      <c r="AF93" s="42">
        <f t="shared" si="4"/>
        <v>0.48000000000000004</v>
      </c>
      <c r="AG93" s="42">
        <f t="shared" si="4"/>
        <v>8.58</v>
      </c>
      <c r="AH93" s="42">
        <f t="shared" si="4"/>
        <v>18.560000000000002</v>
      </c>
      <c r="AI93" s="42">
        <f t="shared" si="4"/>
        <v>9.34</v>
      </c>
      <c r="AJ93" s="42">
        <f t="shared" si="4"/>
        <v>0</v>
      </c>
      <c r="AK93" s="42">
        <f t="shared" si="4"/>
        <v>1652.38</v>
      </c>
      <c r="AL93" s="42">
        <f t="shared" si="4"/>
        <v>1397.7800000000002</v>
      </c>
      <c r="AM93" s="42">
        <f t="shared" si="4"/>
        <v>2458.5</v>
      </c>
      <c r="AN93" s="42">
        <f t="shared" si="4"/>
        <v>1641.8300000000002</v>
      </c>
      <c r="AO93" s="42">
        <f t="shared" si="4"/>
        <v>691.05</v>
      </c>
      <c r="AP93" s="42">
        <f t="shared" si="4"/>
        <v>1195.97</v>
      </c>
      <c r="AQ93" s="42">
        <f t="shared" si="4"/>
        <v>496.65</v>
      </c>
      <c r="AR93" s="42">
        <f t="shared" si="4"/>
        <v>1625.72</v>
      </c>
      <c r="AS93" s="42">
        <f t="shared" si="4"/>
        <v>1553.8600000000001</v>
      </c>
      <c r="AT93" s="42">
        <f t="shared" si="4"/>
        <v>2110.92</v>
      </c>
      <c r="AU93" s="42">
        <f t="shared" si="4"/>
        <v>2380.0700000000002</v>
      </c>
      <c r="AV93" s="42">
        <f t="shared" si="4"/>
        <v>773.32</v>
      </c>
      <c r="AW93" s="42">
        <f t="shared" si="4"/>
        <v>1667.82</v>
      </c>
      <c r="AX93" s="42">
        <f t="shared" si="4"/>
        <v>7071.41</v>
      </c>
      <c r="AY93" s="42">
        <f t="shared" si="4"/>
        <v>65.64</v>
      </c>
      <c r="AZ93" s="42">
        <f t="shared" si="4"/>
        <v>2221.2799999999997</v>
      </c>
      <c r="BA93" s="42">
        <f t="shared" si="4"/>
        <v>1548.83</v>
      </c>
      <c r="BB93" s="42">
        <f t="shared" si="4"/>
        <v>1137.8800000000001</v>
      </c>
      <c r="BC93" s="42">
        <f t="shared" si="4"/>
        <v>621.85</v>
      </c>
      <c r="BD93" s="42">
        <f t="shared" si="4"/>
        <v>0.44</v>
      </c>
      <c r="BE93" s="42">
        <f t="shared" si="4"/>
        <v>0.21000000000000002</v>
      </c>
      <c r="BF93" s="42">
        <f t="shared" si="4"/>
        <v>0.15</v>
      </c>
      <c r="BG93" s="42">
        <f t="shared" si="4"/>
        <v>0.35</v>
      </c>
      <c r="BH93" s="42">
        <f t="shared" si="4"/>
        <v>0.42000000000000004</v>
      </c>
      <c r="BI93" s="42">
        <f t="shared" si="4"/>
        <v>1.6400000000000001</v>
      </c>
      <c r="BJ93" s="42">
        <f t="shared" si="4"/>
        <v>0.04</v>
      </c>
      <c r="BK93" s="42">
        <f t="shared" si="4"/>
        <v>5.6899999999999995</v>
      </c>
      <c r="BL93" s="42">
        <f t="shared" si="4"/>
        <v>0.01</v>
      </c>
      <c r="BM93" s="42">
        <f t="shared" si="4"/>
        <v>1.8800000000000001</v>
      </c>
      <c r="BN93" s="42">
        <f t="shared" si="4"/>
        <v>0.06</v>
      </c>
      <c r="BO93" s="42">
        <f t="shared" si="4"/>
        <v>0.08</v>
      </c>
      <c r="BP93" s="42">
        <f t="shared" ref="BP93:CO93" si="5">BP74+BP77+BP86+BP92</f>
        <v>0</v>
      </c>
      <c r="BQ93" s="42">
        <f t="shared" si="5"/>
        <v>0.3</v>
      </c>
      <c r="BR93" s="42">
        <f t="shared" si="5"/>
        <v>0.47000000000000003</v>
      </c>
      <c r="BS93" s="42">
        <f t="shared" si="5"/>
        <v>7.72</v>
      </c>
      <c r="BT93" s="42">
        <f t="shared" si="5"/>
        <v>0.01</v>
      </c>
      <c r="BU93" s="42">
        <f t="shared" si="5"/>
        <v>0</v>
      </c>
      <c r="BV93" s="42">
        <f t="shared" si="5"/>
        <v>9.11</v>
      </c>
      <c r="BW93" s="42">
        <f t="shared" si="5"/>
        <v>0.11</v>
      </c>
      <c r="BX93" s="42">
        <f t="shared" si="5"/>
        <v>0</v>
      </c>
      <c r="BY93" s="42">
        <f t="shared" si="5"/>
        <v>0</v>
      </c>
      <c r="BZ93" s="42">
        <f t="shared" si="5"/>
        <v>0</v>
      </c>
      <c r="CA93" s="42">
        <f t="shared" si="5"/>
        <v>0</v>
      </c>
      <c r="CB93" s="42">
        <f t="shared" si="5"/>
        <v>1419.76</v>
      </c>
      <c r="CC93" s="42">
        <f t="shared" si="5"/>
        <v>0</v>
      </c>
      <c r="CD93" s="42" t="e">
        <f t="shared" si="5"/>
        <v>#REF!</v>
      </c>
      <c r="CE93" s="42">
        <f t="shared" si="5"/>
        <v>1056.0900000000001</v>
      </c>
      <c r="CF93" s="42">
        <f t="shared" si="5"/>
        <v>0</v>
      </c>
      <c r="CG93" s="42">
        <f t="shared" si="5"/>
        <v>109.6</v>
      </c>
      <c r="CH93" s="42">
        <f t="shared" si="5"/>
        <v>66.930000000000007</v>
      </c>
      <c r="CI93" s="42">
        <f t="shared" si="5"/>
        <v>88.269999999999982</v>
      </c>
      <c r="CJ93" s="42">
        <f t="shared" si="5"/>
        <v>12233.18</v>
      </c>
      <c r="CK93" s="42">
        <f t="shared" si="5"/>
        <v>5840.9</v>
      </c>
      <c r="CL93" s="42">
        <f t="shared" si="5"/>
        <v>9037.0400000000009</v>
      </c>
      <c r="CM93" s="42">
        <f t="shared" si="5"/>
        <v>264.15999999999997</v>
      </c>
      <c r="CN93" s="42">
        <f t="shared" si="5"/>
        <v>157.45999999999998</v>
      </c>
      <c r="CO93" s="42">
        <f t="shared" si="5"/>
        <v>210.82</v>
      </c>
      <c r="CP93" s="16">
        <v>30.89</v>
      </c>
      <c r="CQ93" s="16">
        <v>1.79</v>
      </c>
    </row>
    <row r="95" spans="1:95" x14ac:dyDescent="0.25">
      <c r="B95" s="32" t="s">
        <v>173</v>
      </c>
    </row>
    <row r="96" spans="1:95" x14ac:dyDescent="0.25">
      <c r="B96" s="17" t="s">
        <v>101</v>
      </c>
    </row>
    <row r="97" spans="1:95" s="25" customFormat="1" x14ac:dyDescent="0.25">
      <c r="A97" s="22" t="str">
        <f>"-"</f>
        <v>-</v>
      </c>
      <c r="B97" s="23" t="s">
        <v>102</v>
      </c>
      <c r="C97" s="24">
        <v>40</v>
      </c>
      <c r="D97" s="24">
        <v>3.08</v>
      </c>
      <c r="E97" s="24">
        <v>0</v>
      </c>
      <c r="F97" s="24">
        <v>1.2</v>
      </c>
      <c r="G97" s="24">
        <v>1.2</v>
      </c>
      <c r="H97" s="24">
        <v>21.32</v>
      </c>
      <c r="I97" s="24">
        <v>107.80799999999999</v>
      </c>
      <c r="J97" s="24">
        <v>0.2</v>
      </c>
      <c r="K97" s="24">
        <v>0</v>
      </c>
      <c r="L97" s="24">
        <v>0</v>
      </c>
      <c r="M97" s="24">
        <v>0</v>
      </c>
      <c r="N97" s="24">
        <v>1.32</v>
      </c>
      <c r="O97" s="24">
        <v>18.72</v>
      </c>
      <c r="P97" s="24">
        <v>1.28</v>
      </c>
      <c r="Q97" s="24">
        <v>0</v>
      </c>
      <c r="R97" s="24">
        <v>0</v>
      </c>
      <c r="S97" s="24">
        <v>0.12</v>
      </c>
      <c r="T97" s="24">
        <v>0.64</v>
      </c>
      <c r="U97" s="24">
        <v>171.6</v>
      </c>
      <c r="V97" s="24">
        <v>52.4</v>
      </c>
      <c r="W97" s="24">
        <v>8.8000000000000007</v>
      </c>
      <c r="X97" s="24">
        <v>13.2</v>
      </c>
      <c r="Y97" s="24">
        <v>34</v>
      </c>
      <c r="Z97" s="24">
        <v>0.8</v>
      </c>
      <c r="AA97" s="24">
        <v>0</v>
      </c>
      <c r="AB97" s="24">
        <v>0</v>
      </c>
      <c r="AC97" s="24">
        <v>0</v>
      </c>
      <c r="AD97" s="24">
        <v>0.68</v>
      </c>
      <c r="AE97" s="24">
        <v>0.06</v>
      </c>
      <c r="AF97" s="24">
        <v>0.02</v>
      </c>
      <c r="AG97" s="24">
        <v>0.64</v>
      </c>
      <c r="AH97" s="24">
        <v>1.2</v>
      </c>
      <c r="AI97" s="24">
        <v>0</v>
      </c>
      <c r="AJ97" s="25">
        <v>0</v>
      </c>
      <c r="AK97" s="25">
        <v>148.80000000000001</v>
      </c>
      <c r="AL97" s="25">
        <v>154.4</v>
      </c>
      <c r="AM97" s="25">
        <v>236.4</v>
      </c>
      <c r="AN97" s="25">
        <v>79.599999999999994</v>
      </c>
      <c r="AO97" s="25">
        <v>46.8</v>
      </c>
      <c r="AP97" s="25">
        <v>93.6</v>
      </c>
      <c r="AQ97" s="25">
        <v>35.200000000000003</v>
      </c>
      <c r="AR97" s="25">
        <v>168</v>
      </c>
      <c r="AS97" s="25">
        <v>104.4</v>
      </c>
      <c r="AT97" s="25">
        <v>145.19999999999999</v>
      </c>
      <c r="AU97" s="25">
        <v>120.4</v>
      </c>
      <c r="AV97" s="25">
        <v>64.400000000000006</v>
      </c>
      <c r="AW97" s="25">
        <v>112</v>
      </c>
      <c r="AX97" s="25">
        <v>930</v>
      </c>
      <c r="AY97" s="25">
        <v>0</v>
      </c>
      <c r="AZ97" s="25">
        <v>302.8</v>
      </c>
      <c r="BA97" s="25">
        <v>132.4</v>
      </c>
      <c r="BB97" s="25">
        <v>88.8</v>
      </c>
      <c r="BC97" s="25">
        <v>69.2</v>
      </c>
      <c r="BD97" s="25">
        <v>0</v>
      </c>
      <c r="BE97" s="25">
        <v>0</v>
      </c>
      <c r="BF97" s="25">
        <v>0</v>
      </c>
      <c r="BG97" s="25">
        <v>0</v>
      </c>
      <c r="BH97" s="25">
        <v>0</v>
      </c>
      <c r="BI97" s="25">
        <v>0.01</v>
      </c>
      <c r="BJ97" s="25">
        <v>0</v>
      </c>
      <c r="BK97" s="25">
        <v>0.13</v>
      </c>
      <c r="BL97" s="25">
        <v>0</v>
      </c>
      <c r="BM97" s="25">
        <v>0.06</v>
      </c>
      <c r="BN97" s="25">
        <v>0</v>
      </c>
      <c r="BO97" s="25">
        <v>0</v>
      </c>
      <c r="BP97" s="25">
        <v>0</v>
      </c>
      <c r="BQ97" s="25">
        <v>0</v>
      </c>
      <c r="BR97" s="25">
        <v>0</v>
      </c>
      <c r="BS97" s="25">
        <v>0.47</v>
      </c>
      <c r="BT97" s="25">
        <v>0</v>
      </c>
      <c r="BU97" s="25">
        <v>0</v>
      </c>
      <c r="BV97" s="25">
        <v>0.35</v>
      </c>
      <c r="BW97" s="25">
        <v>0.01</v>
      </c>
      <c r="BX97" s="25">
        <v>0</v>
      </c>
      <c r="BY97" s="25">
        <v>0</v>
      </c>
      <c r="BZ97" s="25">
        <v>0</v>
      </c>
      <c r="CA97" s="25">
        <v>0</v>
      </c>
      <c r="CB97" s="25">
        <v>13.64</v>
      </c>
      <c r="CC97" s="26"/>
      <c r="CD97" s="26"/>
      <c r="CE97" s="25">
        <v>0</v>
      </c>
      <c r="CG97" s="25">
        <v>0</v>
      </c>
      <c r="CH97" s="25">
        <v>0</v>
      </c>
      <c r="CI97" s="25">
        <v>0</v>
      </c>
      <c r="CJ97" s="25">
        <v>665</v>
      </c>
      <c r="CK97" s="25">
        <v>256.2</v>
      </c>
      <c r="CL97" s="25">
        <v>460.6</v>
      </c>
      <c r="CM97" s="25">
        <v>5.32</v>
      </c>
      <c r="CN97" s="25">
        <v>5.32</v>
      </c>
      <c r="CO97" s="25">
        <v>5.32</v>
      </c>
      <c r="CP97" s="25">
        <v>0</v>
      </c>
      <c r="CQ97" s="25">
        <v>0</v>
      </c>
    </row>
    <row r="98" spans="1:95" s="25" customFormat="1" x14ac:dyDescent="0.25">
      <c r="A98" s="22" t="str">
        <f>""</f>
        <v/>
      </c>
      <c r="B98" s="23" t="s">
        <v>103</v>
      </c>
      <c r="C98" s="24">
        <v>5</v>
      </c>
      <c r="D98" s="24">
        <v>0.04</v>
      </c>
      <c r="E98" s="24">
        <v>0.04</v>
      </c>
      <c r="F98" s="24">
        <v>3.63</v>
      </c>
      <c r="G98" s="24">
        <v>0</v>
      </c>
      <c r="H98" s="24">
        <v>7.0000000000000007E-2</v>
      </c>
      <c r="I98" s="24">
        <v>33.031999999999996</v>
      </c>
      <c r="J98" s="24">
        <v>2.36</v>
      </c>
      <c r="K98" s="24">
        <v>0.11</v>
      </c>
      <c r="L98" s="24">
        <v>0</v>
      </c>
      <c r="M98" s="24">
        <v>0</v>
      </c>
      <c r="N98" s="24">
        <v>7.0000000000000007E-2</v>
      </c>
      <c r="O98" s="24">
        <v>0</v>
      </c>
      <c r="P98" s="24">
        <v>0</v>
      </c>
      <c r="Q98" s="24">
        <v>0</v>
      </c>
      <c r="R98" s="24">
        <v>0</v>
      </c>
      <c r="S98" s="24">
        <v>0</v>
      </c>
      <c r="T98" s="24">
        <v>7.0000000000000007E-2</v>
      </c>
      <c r="U98" s="24">
        <v>0.75</v>
      </c>
      <c r="V98" s="24">
        <v>1.5</v>
      </c>
      <c r="W98" s="24">
        <v>1.2</v>
      </c>
      <c r="X98" s="24">
        <v>0</v>
      </c>
      <c r="Y98" s="24">
        <v>1.5</v>
      </c>
      <c r="Z98" s="24">
        <v>0.01</v>
      </c>
      <c r="AA98" s="24">
        <v>20</v>
      </c>
      <c r="AB98" s="24">
        <v>15</v>
      </c>
      <c r="AC98" s="24">
        <v>22.5</v>
      </c>
      <c r="AD98" s="24">
        <v>0.05</v>
      </c>
      <c r="AE98" s="24">
        <v>0</v>
      </c>
      <c r="AF98" s="24">
        <v>0.01</v>
      </c>
      <c r="AG98" s="24">
        <v>0.01</v>
      </c>
      <c r="AH98" s="24">
        <v>0.01</v>
      </c>
      <c r="AI98" s="24">
        <v>0</v>
      </c>
      <c r="AJ98" s="25">
        <v>0</v>
      </c>
      <c r="AK98" s="25">
        <v>2.1</v>
      </c>
      <c r="AL98" s="25">
        <v>2.0499999999999998</v>
      </c>
      <c r="AM98" s="25">
        <v>3.8</v>
      </c>
      <c r="AN98" s="25">
        <v>2.25</v>
      </c>
      <c r="AO98" s="25">
        <v>0.85</v>
      </c>
      <c r="AP98" s="25">
        <v>2.35</v>
      </c>
      <c r="AQ98" s="25">
        <v>2.15</v>
      </c>
      <c r="AR98" s="25">
        <v>2.1</v>
      </c>
      <c r="AS98" s="25">
        <v>1.8</v>
      </c>
      <c r="AT98" s="25">
        <v>1.3</v>
      </c>
      <c r="AU98" s="25">
        <v>2.85</v>
      </c>
      <c r="AV98" s="25">
        <v>1.75</v>
      </c>
      <c r="AW98" s="25">
        <v>1.2</v>
      </c>
      <c r="AX98" s="25">
        <v>7.1</v>
      </c>
      <c r="AY98" s="25">
        <v>0</v>
      </c>
      <c r="AZ98" s="25">
        <v>2.4</v>
      </c>
      <c r="BA98" s="25">
        <v>2.7</v>
      </c>
      <c r="BB98" s="25">
        <v>2.1</v>
      </c>
      <c r="BC98" s="25">
        <v>0.5</v>
      </c>
      <c r="BD98" s="25">
        <v>0.13</v>
      </c>
      <c r="BE98" s="25">
        <v>0.06</v>
      </c>
      <c r="BF98" s="25">
        <v>0.03</v>
      </c>
      <c r="BG98" s="25">
        <v>0.08</v>
      </c>
      <c r="BH98" s="25">
        <v>0.09</v>
      </c>
      <c r="BI98" s="25">
        <v>0.4</v>
      </c>
      <c r="BJ98" s="25">
        <v>0</v>
      </c>
      <c r="BK98" s="25">
        <v>1.1000000000000001</v>
      </c>
      <c r="BL98" s="25">
        <v>0</v>
      </c>
      <c r="BM98" s="25">
        <v>0.34</v>
      </c>
      <c r="BN98" s="25">
        <v>0</v>
      </c>
      <c r="BO98" s="25">
        <v>0</v>
      </c>
      <c r="BP98" s="25">
        <v>0</v>
      </c>
      <c r="BQ98" s="25">
        <v>0.08</v>
      </c>
      <c r="BR98" s="25">
        <v>0.12</v>
      </c>
      <c r="BS98" s="25">
        <v>0.9</v>
      </c>
      <c r="BT98" s="25">
        <v>0</v>
      </c>
      <c r="BU98" s="25">
        <v>0</v>
      </c>
      <c r="BV98" s="25">
        <v>0.05</v>
      </c>
      <c r="BW98" s="25">
        <v>0</v>
      </c>
      <c r="BX98" s="25">
        <v>0</v>
      </c>
      <c r="BY98" s="25">
        <v>0</v>
      </c>
      <c r="BZ98" s="25">
        <v>0</v>
      </c>
      <c r="CA98" s="25">
        <v>0</v>
      </c>
      <c r="CB98" s="25">
        <v>1.25</v>
      </c>
      <c r="CC98" s="26"/>
      <c r="CD98" s="26"/>
      <c r="CE98" s="25">
        <v>22.5</v>
      </c>
      <c r="CG98" s="25">
        <v>0.2</v>
      </c>
      <c r="CH98" s="25">
        <v>0.05</v>
      </c>
      <c r="CI98" s="25">
        <v>0.13</v>
      </c>
      <c r="CJ98" s="25">
        <v>10</v>
      </c>
      <c r="CK98" s="25">
        <v>4.0999999999999996</v>
      </c>
      <c r="CL98" s="25">
        <v>7.05</v>
      </c>
      <c r="CM98" s="25">
        <v>0.86</v>
      </c>
      <c r="CN98" s="25">
        <v>0.44</v>
      </c>
      <c r="CO98" s="25">
        <v>0.65</v>
      </c>
      <c r="CP98" s="25">
        <v>0</v>
      </c>
      <c r="CQ98" s="25">
        <v>0</v>
      </c>
    </row>
    <row r="99" spans="1:95" s="25" customFormat="1" x14ac:dyDescent="0.25">
      <c r="A99" s="22" t="str">
        <f>"-"</f>
        <v>-</v>
      </c>
      <c r="B99" s="23" t="s">
        <v>104</v>
      </c>
      <c r="C99" s="24">
        <v>20</v>
      </c>
      <c r="D99" s="24">
        <v>1.5</v>
      </c>
      <c r="E99" s="24">
        <v>0</v>
      </c>
      <c r="F99" s="24">
        <v>1.96</v>
      </c>
      <c r="G99" s="24">
        <v>0</v>
      </c>
      <c r="H99" s="24">
        <v>15.34</v>
      </c>
      <c r="I99" s="24">
        <v>84.452000000000012</v>
      </c>
      <c r="J99" s="24">
        <v>0.42</v>
      </c>
      <c r="K99" s="24">
        <v>0</v>
      </c>
      <c r="L99" s="24">
        <v>0</v>
      </c>
      <c r="M99" s="24">
        <v>0</v>
      </c>
      <c r="N99" s="24">
        <v>4.72</v>
      </c>
      <c r="O99" s="24">
        <v>10.16</v>
      </c>
      <c r="P99" s="24">
        <v>0.46</v>
      </c>
      <c r="Q99" s="24">
        <v>0</v>
      </c>
      <c r="R99" s="24">
        <v>0</v>
      </c>
      <c r="S99" s="24">
        <v>0.1</v>
      </c>
      <c r="T99" s="24">
        <v>0.2</v>
      </c>
      <c r="U99" s="24">
        <v>66</v>
      </c>
      <c r="V99" s="24">
        <v>22</v>
      </c>
      <c r="W99" s="24">
        <v>5.8</v>
      </c>
      <c r="X99" s="24">
        <v>4</v>
      </c>
      <c r="Y99" s="24">
        <v>18</v>
      </c>
      <c r="Z99" s="24">
        <v>0.42</v>
      </c>
      <c r="AA99" s="24">
        <v>2</v>
      </c>
      <c r="AB99" s="24">
        <v>1.6</v>
      </c>
      <c r="AC99" s="24">
        <v>2.2000000000000002</v>
      </c>
      <c r="AD99" s="24">
        <v>0.7</v>
      </c>
      <c r="AE99" s="24">
        <v>0.02</v>
      </c>
      <c r="AF99" s="24">
        <v>0.01</v>
      </c>
      <c r="AG99" s="24">
        <v>0.14000000000000001</v>
      </c>
      <c r="AH99" s="24">
        <v>0.38</v>
      </c>
      <c r="AI99" s="24">
        <v>0</v>
      </c>
      <c r="AJ99" s="25">
        <v>0</v>
      </c>
      <c r="AK99" s="25">
        <v>249.4</v>
      </c>
      <c r="AL99" s="25">
        <v>185.2</v>
      </c>
      <c r="AM99" s="25">
        <v>318.8</v>
      </c>
      <c r="AN99" s="25">
        <v>286.60000000000002</v>
      </c>
      <c r="AO99" s="25">
        <v>87.6</v>
      </c>
      <c r="AP99" s="25">
        <v>162.4</v>
      </c>
      <c r="AQ99" s="25">
        <v>47.6</v>
      </c>
      <c r="AR99" s="25">
        <v>185.6</v>
      </c>
      <c r="AS99" s="25">
        <v>0</v>
      </c>
      <c r="AT99" s="25">
        <v>0</v>
      </c>
      <c r="AU99" s="25">
        <v>0</v>
      </c>
      <c r="AV99" s="25">
        <v>87.8</v>
      </c>
      <c r="AW99" s="25">
        <v>0</v>
      </c>
      <c r="AX99" s="25">
        <v>0</v>
      </c>
      <c r="AY99" s="25">
        <v>0</v>
      </c>
      <c r="AZ99" s="25">
        <v>0</v>
      </c>
      <c r="BA99" s="25">
        <v>0</v>
      </c>
      <c r="BB99" s="25">
        <v>0</v>
      </c>
      <c r="BC99" s="25">
        <v>0</v>
      </c>
      <c r="BD99" s="25">
        <v>0</v>
      </c>
      <c r="BE99" s="25">
        <v>0</v>
      </c>
      <c r="BF99" s="25">
        <v>0</v>
      </c>
      <c r="BG99" s="25">
        <v>0</v>
      </c>
      <c r="BH99" s="25">
        <v>0</v>
      </c>
      <c r="BI99" s="25">
        <v>0</v>
      </c>
      <c r="BJ99" s="25">
        <v>0</v>
      </c>
      <c r="BK99" s="25">
        <v>0</v>
      </c>
      <c r="BL99" s="25">
        <v>0</v>
      </c>
      <c r="BM99" s="25">
        <v>0</v>
      </c>
      <c r="BN99" s="25">
        <v>0</v>
      </c>
      <c r="BO99" s="25">
        <v>0</v>
      </c>
      <c r="BP99" s="25">
        <v>0</v>
      </c>
      <c r="BQ99" s="25">
        <v>0</v>
      </c>
      <c r="BR99" s="25">
        <v>0</v>
      </c>
      <c r="BS99" s="25">
        <v>0</v>
      </c>
      <c r="BT99" s="25">
        <v>0</v>
      </c>
      <c r="BU99" s="25">
        <v>0</v>
      </c>
      <c r="BV99" s="25">
        <v>0</v>
      </c>
      <c r="BW99" s="25">
        <v>0</v>
      </c>
      <c r="BX99" s="25">
        <v>0</v>
      </c>
      <c r="BY99" s="25">
        <v>0</v>
      </c>
      <c r="BZ99" s="25">
        <v>0</v>
      </c>
      <c r="CA99" s="25">
        <v>0</v>
      </c>
      <c r="CB99" s="25">
        <v>0.9</v>
      </c>
      <c r="CC99" s="26"/>
      <c r="CD99" s="26"/>
      <c r="CE99" s="25">
        <v>2.27</v>
      </c>
      <c r="CG99" s="25">
        <v>1.26</v>
      </c>
      <c r="CH99" s="25">
        <v>1.26</v>
      </c>
      <c r="CI99" s="25">
        <v>1.26</v>
      </c>
      <c r="CJ99" s="25">
        <v>648</v>
      </c>
      <c r="CK99" s="25">
        <v>414</v>
      </c>
      <c r="CL99" s="25">
        <v>531</v>
      </c>
      <c r="CM99" s="25">
        <v>6.16</v>
      </c>
      <c r="CN99" s="25">
        <v>6.16</v>
      </c>
      <c r="CO99" s="25">
        <v>6.16</v>
      </c>
      <c r="CP99" s="25">
        <v>0</v>
      </c>
      <c r="CQ99" s="25">
        <v>0</v>
      </c>
    </row>
    <row r="100" spans="1:95" s="25" customFormat="1" x14ac:dyDescent="0.25">
      <c r="A100" s="22" t="str">
        <f>"27/10"</f>
        <v>27/10</v>
      </c>
      <c r="B100" s="23" t="s">
        <v>105</v>
      </c>
      <c r="C100" s="24">
        <v>180</v>
      </c>
      <c r="D100" s="24">
        <v>0.18</v>
      </c>
      <c r="E100" s="24">
        <v>0</v>
      </c>
      <c r="F100" s="24">
        <v>0.04</v>
      </c>
      <c r="G100" s="24">
        <v>0.04</v>
      </c>
      <c r="H100" s="24">
        <v>4.53</v>
      </c>
      <c r="I100" s="24">
        <v>18.157085999999993</v>
      </c>
      <c r="J100" s="24">
        <v>0</v>
      </c>
      <c r="K100" s="24">
        <v>0</v>
      </c>
      <c r="L100" s="24">
        <v>0</v>
      </c>
      <c r="M100" s="24">
        <v>0</v>
      </c>
      <c r="N100" s="24">
        <v>4.4400000000000004</v>
      </c>
      <c r="O100" s="24">
        <v>0</v>
      </c>
      <c r="P100" s="24">
        <v>0.09</v>
      </c>
      <c r="Q100" s="24">
        <v>0</v>
      </c>
      <c r="R100" s="24">
        <v>0</v>
      </c>
      <c r="S100" s="24">
        <v>0</v>
      </c>
      <c r="T100" s="24">
        <v>0.05</v>
      </c>
      <c r="U100" s="24">
        <v>0.04</v>
      </c>
      <c r="V100" s="24">
        <v>0.13</v>
      </c>
      <c r="W100" s="24">
        <v>0.13</v>
      </c>
      <c r="X100" s="24">
        <v>0</v>
      </c>
      <c r="Y100" s="24">
        <v>0</v>
      </c>
      <c r="Z100" s="24">
        <v>0.01</v>
      </c>
      <c r="AA100" s="24">
        <v>0</v>
      </c>
      <c r="AB100" s="24">
        <v>0</v>
      </c>
      <c r="AC100" s="24">
        <v>0</v>
      </c>
      <c r="AD100" s="24">
        <v>0</v>
      </c>
      <c r="AE100" s="24">
        <v>0</v>
      </c>
      <c r="AF100" s="24">
        <v>0</v>
      </c>
      <c r="AG100" s="24">
        <v>0</v>
      </c>
      <c r="AH100" s="24">
        <v>0</v>
      </c>
      <c r="AI100" s="24">
        <v>0</v>
      </c>
      <c r="AJ100" s="25">
        <v>0</v>
      </c>
      <c r="AK100" s="25">
        <v>0</v>
      </c>
      <c r="AL100" s="25">
        <v>0</v>
      </c>
      <c r="AM100" s="25">
        <v>0</v>
      </c>
      <c r="AN100" s="25">
        <v>0</v>
      </c>
      <c r="AO100" s="25">
        <v>0</v>
      </c>
      <c r="AP100" s="25">
        <v>0</v>
      </c>
      <c r="AQ100" s="25">
        <v>0</v>
      </c>
      <c r="AR100" s="25">
        <v>0</v>
      </c>
      <c r="AS100" s="25">
        <v>0</v>
      </c>
      <c r="AT100" s="25">
        <v>0</v>
      </c>
      <c r="AU100" s="25">
        <v>0</v>
      </c>
      <c r="AV100" s="25">
        <v>0</v>
      </c>
      <c r="AW100" s="25">
        <v>0</v>
      </c>
      <c r="AX100" s="25">
        <v>0</v>
      </c>
      <c r="AY100" s="25">
        <v>0</v>
      </c>
      <c r="AZ100" s="25">
        <v>0</v>
      </c>
      <c r="BA100" s="25">
        <v>0</v>
      </c>
      <c r="BB100" s="25">
        <v>0</v>
      </c>
      <c r="BC100" s="25">
        <v>0</v>
      </c>
      <c r="BD100" s="25">
        <v>0</v>
      </c>
      <c r="BE100" s="25">
        <v>0</v>
      </c>
      <c r="BF100" s="25">
        <v>0</v>
      </c>
      <c r="BG100" s="25">
        <v>0</v>
      </c>
      <c r="BH100" s="25">
        <v>0</v>
      </c>
      <c r="BI100" s="25">
        <v>0</v>
      </c>
      <c r="BJ100" s="25">
        <v>0</v>
      </c>
      <c r="BK100" s="25">
        <v>0</v>
      </c>
      <c r="BL100" s="25">
        <v>0</v>
      </c>
      <c r="BM100" s="25">
        <v>0</v>
      </c>
      <c r="BN100" s="25">
        <v>0</v>
      </c>
      <c r="BO100" s="25">
        <v>0</v>
      </c>
      <c r="BP100" s="25">
        <v>0</v>
      </c>
      <c r="BQ100" s="25">
        <v>0</v>
      </c>
      <c r="BR100" s="25">
        <v>0</v>
      </c>
      <c r="BS100" s="25">
        <v>0</v>
      </c>
      <c r="BT100" s="25">
        <v>0</v>
      </c>
      <c r="BU100" s="25">
        <v>0</v>
      </c>
      <c r="BV100" s="25">
        <v>0</v>
      </c>
      <c r="BW100" s="25">
        <v>0</v>
      </c>
      <c r="BX100" s="25">
        <v>0</v>
      </c>
      <c r="BY100" s="25">
        <v>0</v>
      </c>
      <c r="BZ100" s="25">
        <v>0</v>
      </c>
      <c r="CA100" s="25">
        <v>0</v>
      </c>
      <c r="CB100" s="25">
        <v>180.08</v>
      </c>
      <c r="CC100" s="26"/>
      <c r="CD100" s="26"/>
      <c r="CE100" s="25">
        <v>0</v>
      </c>
      <c r="CG100" s="25">
        <v>3.07</v>
      </c>
      <c r="CH100" s="25">
        <v>3.07</v>
      </c>
      <c r="CI100" s="25">
        <v>3.07</v>
      </c>
      <c r="CJ100" s="25">
        <v>331.88</v>
      </c>
      <c r="CK100" s="25">
        <v>130.5</v>
      </c>
      <c r="CL100" s="25">
        <v>231.19</v>
      </c>
      <c r="CM100" s="25">
        <v>33.01</v>
      </c>
      <c r="CN100" s="25">
        <v>19.510000000000002</v>
      </c>
      <c r="CO100" s="25">
        <v>26.26</v>
      </c>
      <c r="CP100" s="25">
        <v>4.5</v>
      </c>
      <c r="CQ100" s="25">
        <v>0</v>
      </c>
    </row>
    <row r="101" spans="1:95" s="15" customFormat="1" ht="31.5" x14ac:dyDescent="0.25">
      <c r="A101" s="18" t="str">
        <f>"16/4"</f>
        <v>16/4</v>
      </c>
      <c r="B101" s="19" t="s">
        <v>134</v>
      </c>
      <c r="C101" s="20">
        <v>180</v>
      </c>
      <c r="D101" s="20">
        <v>5.88</v>
      </c>
      <c r="E101" s="20">
        <v>2.12</v>
      </c>
      <c r="F101" s="20">
        <v>4.93</v>
      </c>
      <c r="G101" s="20">
        <v>1.19</v>
      </c>
      <c r="H101" s="20">
        <v>29.36</v>
      </c>
      <c r="I101" s="20">
        <v>183.8574648</v>
      </c>
      <c r="J101" s="20">
        <v>3.03</v>
      </c>
      <c r="K101" s="20">
        <v>0.08</v>
      </c>
      <c r="L101" s="20">
        <v>0</v>
      </c>
      <c r="M101" s="20">
        <v>0</v>
      </c>
      <c r="N101" s="20">
        <v>7.01</v>
      </c>
      <c r="O101" s="20">
        <v>21.16</v>
      </c>
      <c r="P101" s="20">
        <v>1.18</v>
      </c>
      <c r="Q101" s="20">
        <v>0</v>
      </c>
      <c r="R101" s="20">
        <v>0</v>
      </c>
      <c r="S101" s="20">
        <v>7.0000000000000007E-2</v>
      </c>
      <c r="T101" s="20">
        <v>1.4</v>
      </c>
      <c r="U101" s="20">
        <v>214.37</v>
      </c>
      <c r="V101" s="20">
        <v>160.43</v>
      </c>
      <c r="W101" s="20">
        <v>86.9</v>
      </c>
      <c r="X101" s="20">
        <v>34.85</v>
      </c>
      <c r="Y101" s="20">
        <v>130.58000000000001</v>
      </c>
      <c r="Z101" s="20">
        <v>0.94</v>
      </c>
      <c r="AA101" s="20">
        <v>17.28</v>
      </c>
      <c r="AB101" s="20">
        <v>20.16</v>
      </c>
      <c r="AC101" s="20">
        <v>33.119999999999997</v>
      </c>
      <c r="AD101" s="20">
        <v>0.14000000000000001</v>
      </c>
      <c r="AE101" s="20">
        <v>0.13</v>
      </c>
      <c r="AF101" s="20">
        <v>0.1</v>
      </c>
      <c r="AG101" s="20">
        <v>0.52</v>
      </c>
      <c r="AH101" s="20">
        <v>2.2400000000000002</v>
      </c>
      <c r="AI101" s="20">
        <v>0.37</v>
      </c>
      <c r="AJ101" s="15">
        <v>0</v>
      </c>
      <c r="AK101" s="15">
        <v>160.47</v>
      </c>
      <c r="AL101" s="15">
        <v>146.9</v>
      </c>
      <c r="AM101" s="15">
        <v>521.67999999999995</v>
      </c>
      <c r="AN101" s="15">
        <v>98.98</v>
      </c>
      <c r="AO101" s="15">
        <v>100.74</v>
      </c>
      <c r="AP101" s="15">
        <v>136.94999999999999</v>
      </c>
      <c r="AQ101" s="15">
        <v>62.37</v>
      </c>
      <c r="AR101" s="15">
        <v>197.69</v>
      </c>
      <c r="AS101" s="15">
        <v>365</v>
      </c>
      <c r="AT101" s="15">
        <v>144.69999999999999</v>
      </c>
      <c r="AU101" s="15">
        <v>221.89</v>
      </c>
      <c r="AV101" s="15">
        <v>89.17</v>
      </c>
      <c r="AW101" s="15">
        <v>102.33</v>
      </c>
      <c r="AX101" s="15">
        <v>756.05</v>
      </c>
      <c r="AY101" s="15">
        <v>0</v>
      </c>
      <c r="AZ101" s="15">
        <v>275.73</v>
      </c>
      <c r="BA101" s="15">
        <v>238.71</v>
      </c>
      <c r="BB101" s="15">
        <v>140.16999999999999</v>
      </c>
      <c r="BC101" s="15">
        <v>61.25</v>
      </c>
      <c r="BD101" s="15">
        <v>0.09</v>
      </c>
      <c r="BE101" s="15">
        <v>0.04</v>
      </c>
      <c r="BF101" s="15">
        <v>0.02</v>
      </c>
      <c r="BG101" s="15">
        <v>0.05</v>
      </c>
      <c r="BH101" s="15">
        <v>0.05</v>
      </c>
      <c r="BI101" s="15">
        <v>0.25</v>
      </c>
      <c r="BJ101" s="15">
        <v>0</v>
      </c>
      <c r="BK101" s="15">
        <v>0.78</v>
      </c>
      <c r="BL101" s="15">
        <v>0</v>
      </c>
      <c r="BM101" s="15">
        <v>0.23</v>
      </c>
      <c r="BN101" s="15">
        <v>0.01</v>
      </c>
      <c r="BO101" s="15">
        <v>0</v>
      </c>
      <c r="BP101" s="15">
        <v>0</v>
      </c>
      <c r="BQ101" s="15">
        <v>0.05</v>
      </c>
      <c r="BR101" s="15">
        <v>0.08</v>
      </c>
      <c r="BS101" s="15">
        <v>0.74</v>
      </c>
      <c r="BT101" s="15">
        <v>0</v>
      </c>
      <c r="BU101" s="15">
        <v>0</v>
      </c>
      <c r="BV101" s="15">
        <v>0.69</v>
      </c>
      <c r="BW101" s="15">
        <v>0.01</v>
      </c>
      <c r="BX101" s="15">
        <v>0</v>
      </c>
      <c r="BY101" s="15">
        <v>0</v>
      </c>
      <c r="BZ101" s="15">
        <v>0</v>
      </c>
      <c r="CA101" s="15">
        <v>0</v>
      </c>
      <c r="CB101" s="15">
        <v>149.22</v>
      </c>
      <c r="CC101" s="21"/>
      <c r="CD101" s="21"/>
      <c r="CE101" s="15">
        <v>20.64</v>
      </c>
      <c r="CG101" s="15">
        <v>27.9</v>
      </c>
      <c r="CH101" s="15">
        <v>13.75</v>
      </c>
      <c r="CI101" s="15">
        <v>20.82</v>
      </c>
      <c r="CJ101" s="15">
        <v>1911.3</v>
      </c>
      <c r="CK101" s="15">
        <v>875.79</v>
      </c>
      <c r="CL101" s="15">
        <v>1393.55</v>
      </c>
      <c r="CM101" s="15">
        <v>32.9</v>
      </c>
      <c r="CN101" s="15">
        <v>16.97</v>
      </c>
      <c r="CO101" s="15">
        <v>24.94</v>
      </c>
      <c r="CP101" s="15">
        <v>3.6</v>
      </c>
      <c r="CQ101" s="15">
        <v>0.45</v>
      </c>
    </row>
    <row r="102" spans="1:95" s="16" customFormat="1" x14ac:dyDescent="0.25">
      <c r="A102" s="27"/>
      <c r="B102" s="28" t="s">
        <v>107</v>
      </c>
      <c r="C102" s="29">
        <f>SUM(C97:C101)</f>
        <v>425</v>
      </c>
      <c r="D102" s="29">
        <v>10.68</v>
      </c>
      <c r="E102" s="29">
        <v>2.16</v>
      </c>
      <c r="F102" s="29">
        <v>11.76</v>
      </c>
      <c r="G102" s="29">
        <v>2.4300000000000002</v>
      </c>
      <c r="H102" s="29">
        <v>70.61</v>
      </c>
      <c r="I102" s="29">
        <v>427.31</v>
      </c>
      <c r="J102" s="29">
        <v>6</v>
      </c>
      <c r="K102" s="29">
        <v>0.19</v>
      </c>
      <c r="L102" s="29">
        <v>0</v>
      </c>
      <c r="M102" s="29">
        <v>0</v>
      </c>
      <c r="N102" s="29">
        <v>17.559999999999999</v>
      </c>
      <c r="O102" s="29">
        <v>50.04</v>
      </c>
      <c r="P102" s="29">
        <v>3.01</v>
      </c>
      <c r="Q102" s="29">
        <v>0</v>
      </c>
      <c r="R102" s="29">
        <v>0</v>
      </c>
      <c r="S102" s="29">
        <v>0.28999999999999998</v>
      </c>
      <c r="T102" s="29">
        <v>2.37</v>
      </c>
      <c r="U102" s="29">
        <v>452.77</v>
      </c>
      <c r="V102" s="29">
        <v>236.47</v>
      </c>
      <c r="W102" s="29">
        <v>102.83</v>
      </c>
      <c r="X102" s="29">
        <v>52.05</v>
      </c>
      <c r="Y102" s="29">
        <v>184.08</v>
      </c>
      <c r="Z102" s="29">
        <v>2.1800000000000002</v>
      </c>
      <c r="AA102" s="29">
        <v>39.28</v>
      </c>
      <c r="AB102" s="29">
        <v>36.76</v>
      </c>
      <c r="AC102" s="29">
        <v>57.82</v>
      </c>
      <c r="AD102" s="29">
        <v>1.57</v>
      </c>
      <c r="AE102" s="29">
        <v>0.21</v>
      </c>
      <c r="AF102" s="29">
        <v>0.14000000000000001</v>
      </c>
      <c r="AG102" s="29">
        <v>1.31</v>
      </c>
      <c r="AH102" s="29">
        <v>3.83</v>
      </c>
      <c r="AI102" s="29">
        <v>0.37</v>
      </c>
      <c r="AJ102" s="16">
        <v>0</v>
      </c>
      <c r="AK102" s="16">
        <v>560.77</v>
      </c>
      <c r="AL102" s="16">
        <v>488.55</v>
      </c>
      <c r="AM102" s="16">
        <v>1080.68</v>
      </c>
      <c r="AN102" s="16">
        <v>467.43</v>
      </c>
      <c r="AO102" s="16">
        <v>235.99</v>
      </c>
      <c r="AP102" s="16">
        <v>395.3</v>
      </c>
      <c r="AQ102" s="16">
        <v>147.32</v>
      </c>
      <c r="AR102" s="16">
        <v>553.39</v>
      </c>
      <c r="AS102" s="16">
        <v>471.2</v>
      </c>
      <c r="AT102" s="16">
        <v>291.2</v>
      </c>
      <c r="AU102" s="16">
        <v>345.14</v>
      </c>
      <c r="AV102" s="16">
        <v>243.12</v>
      </c>
      <c r="AW102" s="16">
        <v>215.53</v>
      </c>
      <c r="AX102" s="16">
        <v>1693.15</v>
      </c>
      <c r="AY102" s="16">
        <v>0</v>
      </c>
      <c r="AZ102" s="16">
        <v>580.92999999999995</v>
      </c>
      <c r="BA102" s="16">
        <v>373.81</v>
      </c>
      <c r="BB102" s="16">
        <v>231.07</v>
      </c>
      <c r="BC102" s="16">
        <v>130.94999999999999</v>
      </c>
      <c r="BD102" s="16">
        <v>0.22</v>
      </c>
      <c r="BE102" s="16">
        <v>0.1</v>
      </c>
      <c r="BF102" s="16">
        <v>0.05</v>
      </c>
      <c r="BG102" s="16">
        <v>0.12</v>
      </c>
      <c r="BH102" s="16">
        <v>0.14000000000000001</v>
      </c>
      <c r="BI102" s="16">
        <v>0.66</v>
      </c>
      <c r="BJ102" s="16">
        <v>0</v>
      </c>
      <c r="BK102" s="16">
        <v>2.0099999999999998</v>
      </c>
      <c r="BL102" s="16">
        <v>0</v>
      </c>
      <c r="BM102" s="16">
        <v>0.63</v>
      </c>
      <c r="BN102" s="16">
        <v>0.01</v>
      </c>
      <c r="BO102" s="16">
        <v>0</v>
      </c>
      <c r="BP102" s="16">
        <v>0</v>
      </c>
      <c r="BQ102" s="16">
        <v>0.13</v>
      </c>
      <c r="BR102" s="16">
        <v>0.2</v>
      </c>
      <c r="BS102" s="16">
        <v>2.1</v>
      </c>
      <c r="BT102" s="16">
        <v>0</v>
      </c>
      <c r="BU102" s="16">
        <v>0</v>
      </c>
      <c r="BV102" s="16">
        <v>1.0900000000000001</v>
      </c>
      <c r="BW102" s="16">
        <v>0.02</v>
      </c>
      <c r="BX102" s="16">
        <v>0</v>
      </c>
      <c r="BY102" s="16">
        <v>0</v>
      </c>
      <c r="BZ102" s="16">
        <v>0</v>
      </c>
      <c r="CA102" s="16">
        <v>0</v>
      </c>
      <c r="CB102" s="16">
        <v>345.1</v>
      </c>
      <c r="CC102" s="13"/>
      <c r="CD102" s="13" t="e">
        <f>$I$102/#REF!*100</f>
        <v>#REF!</v>
      </c>
      <c r="CE102" s="16">
        <v>45.41</v>
      </c>
      <c r="CG102" s="16">
        <v>32.43</v>
      </c>
      <c r="CH102" s="16">
        <v>18.13</v>
      </c>
      <c r="CI102" s="16">
        <v>25.28</v>
      </c>
      <c r="CJ102" s="16">
        <v>3566.17</v>
      </c>
      <c r="CK102" s="16">
        <v>1680.59</v>
      </c>
      <c r="CL102" s="16">
        <v>2623.38</v>
      </c>
      <c r="CM102" s="16">
        <v>78.239999999999995</v>
      </c>
      <c r="CN102" s="16">
        <v>48.4</v>
      </c>
      <c r="CO102" s="16">
        <v>63.32</v>
      </c>
      <c r="CP102" s="16">
        <v>8.1</v>
      </c>
      <c r="CQ102" s="16">
        <v>0.45</v>
      </c>
    </row>
    <row r="103" spans="1:95" x14ac:dyDescent="0.25">
      <c r="B103" s="17" t="s">
        <v>108</v>
      </c>
    </row>
    <row r="104" spans="1:95" s="15" customFormat="1" x14ac:dyDescent="0.25">
      <c r="A104" s="18" t="str">
        <f>"-"</f>
        <v>-</v>
      </c>
      <c r="B104" s="19" t="s">
        <v>109</v>
      </c>
      <c r="C104" s="20">
        <v>100</v>
      </c>
      <c r="D104" s="20">
        <v>0.5</v>
      </c>
      <c r="E104" s="20">
        <v>0</v>
      </c>
      <c r="F104" s="20">
        <v>0.1</v>
      </c>
      <c r="G104" s="20">
        <v>0</v>
      </c>
      <c r="H104" s="20">
        <v>10.3</v>
      </c>
      <c r="I104" s="20">
        <v>43.239999999999995</v>
      </c>
      <c r="J104" s="20">
        <v>0</v>
      </c>
      <c r="K104" s="20">
        <v>0</v>
      </c>
      <c r="L104" s="20">
        <v>0</v>
      </c>
      <c r="M104" s="20">
        <v>0</v>
      </c>
      <c r="N104" s="20">
        <v>9.9</v>
      </c>
      <c r="O104" s="20">
        <v>0.2</v>
      </c>
      <c r="P104" s="20">
        <v>0.2</v>
      </c>
      <c r="Q104" s="20">
        <v>0</v>
      </c>
      <c r="R104" s="20">
        <v>0</v>
      </c>
      <c r="S104" s="20">
        <v>0.5</v>
      </c>
      <c r="T104" s="20">
        <v>0.3</v>
      </c>
      <c r="U104" s="20">
        <v>6</v>
      </c>
      <c r="V104" s="20">
        <v>120</v>
      </c>
      <c r="W104" s="20">
        <v>7</v>
      </c>
      <c r="X104" s="20">
        <v>4</v>
      </c>
      <c r="Y104" s="20">
        <v>7</v>
      </c>
      <c r="Z104" s="20">
        <v>1.4</v>
      </c>
      <c r="AA104" s="20">
        <v>0</v>
      </c>
      <c r="AB104" s="20">
        <v>0</v>
      </c>
      <c r="AC104" s="20">
        <v>0</v>
      </c>
      <c r="AD104" s="20">
        <v>0.1</v>
      </c>
      <c r="AE104" s="20">
        <v>0.01</v>
      </c>
      <c r="AF104" s="20">
        <v>0.01</v>
      </c>
      <c r="AG104" s="20">
        <v>0.1</v>
      </c>
      <c r="AH104" s="20">
        <v>0.2</v>
      </c>
      <c r="AI104" s="20">
        <v>2</v>
      </c>
      <c r="AJ104" s="15">
        <v>0.2</v>
      </c>
      <c r="AK104" s="15">
        <v>8</v>
      </c>
      <c r="AL104" s="15">
        <v>10</v>
      </c>
      <c r="AM104" s="15">
        <v>14</v>
      </c>
      <c r="AN104" s="15">
        <v>14</v>
      </c>
      <c r="AO104" s="15">
        <v>2</v>
      </c>
      <c r="AP104" s="15">
        <v>8</v>
      </c>
      <c r="AQ104" s="15">
        <v>2</v>
      </c>
      <c r="AR104" s="15">
        <v>7</v>
      </c>
      <c r="AS104" s="15">
        <v>13</v>
      </c>
      <c r="AT104" s="15">
        <v>8</v>
      </c>
      <c r="AU104" s="15">
        <v>58</v>
      </c>
      <c r="AV104" s="15">
        <v>5</v>
      </c>
      <c r="AW104" s="15">
        <v>11</v>
      </c>
      <c r="AX104" s="15">
        <v>32</v>
      </c>
      <c r="AY104" s="15">
        <v>0</v>
      </c>
      <c r="AZ104" s="15">
        <v>10</v>
      </c>
      <c r="BA104" s="15">
        <v>12</v>
      </c>
      <c r="BB104" s="15">
        <v>5</v>
      </c>
      <c r="BC104" s="15">
        <v>4</v>
      </c>
      <c r="BD104" s="15">
        <v>0</v>
      </c>
      <c r="BE104" s="15">
        <v>0</v>
      </c>
      <c r="BF104" s="15">
        <v>0</v>
      </c>
      <c r="BG104" s="15">
        <v>0</v>
      </c>
      <c r="BH104" s="15">
        <v>0</v>
      </c>
      <c r="BI104" s="15">
        <v>0</v>
      </c>
      <c r="BJ104" s="15">
        <v>0</v>
      </c>
      <c r="BK104" s="15">
        <v>0</v>
      </c>
      <c r="BL104" s="15">
        <v>0</v>
      </c>
      <c r="BM104" s="15">
        <v>0</v>
      </c>
      <c r="BN104" s="15">
        <v>0</v>
      </c>
      <c r="BO104" s="15">
        <v>0</v>
      </c>
      <c r="BP104" s="15">
        <v>0</v>
      </c>
      <c r="BQ104" s="15">
        <v>0</v>
      </c>
      <c r="BR104" s="15">
        <v>0</v>
      </c>
      <c r="BS104" s="15">
        <v>0</v>
      </c>
      <c r="BT104" s="15">
        <v>0</v>
      </c>
      <c r="BU104" s="15">
        <v>0</v>
      </c>
      <c r="BV104" s="15">
        <v>0</v>
      </c>
      <c r="BW104" s="15">
        <v>0</v>
      </c>
      <c r="BX104" s="15">
        <v>0</v>
      </c>
      <c r="BY104" s="15">
        <v>0</v>
      </c>
      <c r="BZ104" s="15">
        <v>0</v>
      </c>
      <c r="CA104" s="15">
        <v>0</v>
      </c>
      <c r="CB104" s="15">
        <v>88.1</v>
      </c>
      <c r="CC104" s="21"/>
      <c r="CD104" s="21"/>
      <c r="CE104" s="15">
        <v>0</v>
      </c>
      <c r="CG104" s="15">
        <v>2</v>
      </c>
      <c r="CH104" s="15">
        <v>2</v>
      </c>
      <c r="CI104" s="15">
        <v>2</v>
      </c>
      <c r="CJ104" s="15">
        <v>200</v>
      </c>
      <c r="CK104" s="15">
        <v>91</v>
      </c>
      <c r="CL104" s="15">
        <v>145.5</v>
      </c>
      <c r="CM104" s="15">
        <v>0.3</v>
      </c>
      <c r="CN104" s="15">
        <v>0.3</v>
      </c>
      <c r="CO104" s="15">
        <v>0.3</v>
      </c>
      <c r="CP104" s="15">
        <v>0</v>
      </c>
      <c r="CQ104" s="15">
        <v>0</v>
      </c>
    </row>
    <row r="105" spans="1:95" s="16" customFormat="1" x14ac:dyDescent="0.25">
      <c r="A105" s="27"/>
      <c r="B105" s="28" t="s">
        <v>110</v>
      </c>
      <c r="C105" s="29">
        <f>SUM(C104)</f>
        <v>100</v>
      </c>
      <c r="D105" s="29">
        <v>0.5</v>
      </c>
      <c r="E105" s="29">
        <v>0</v>
      </c>
      <c r="F105" s="29">
        <v>0.1</v>
      </c>
      <c r="G105" s="29">
        <v>0</v>
      </c>
      <c r="H105" s="29">
        <v>10.3</v>
      </c>
      <c r="I105" s="29">
        <v>43.24</v>
      </c>
      <c r="J105" s="29">
        <v>0</v>
      </c>
      <c r="K105" s="29">
        <v>0</v>
      </c>
      <c r="L105" s="29">
        <v>0</v>
      </c>
      <c r="M105" s="29">
        <v>0</v>
      </c>
      <c r="N105" s="29">
        <v>9.9</v>
      </c>
      <c r="O105" s="29">
        <v>0.2</v>
      </c>
      <c r="P105" s="29">
        <v>0.2</v>
      </c>
      <c r="Q105" s="29">
        <v>0</v>
      </c>
      <c r="R105" s="29">
        <v>0</v>
      </c>
      <c r="S105" s="29">
        <v>0.5</v>
      </c>
      <c r="T105" s="29">
        <v>0.3</v>
      </c>
      <c r="U105" s="29">
        <v>6</v>
      </c>
      <c r="V105" s="29">
        <v>120</v>
      </c>
      <c r="W105" s="29">
        <v>7</v>
      </c>
      <c r="X105" s="29">
        <v>4</v>
      </c>
      <c r="Y105" s="29">
        <v>7</v>
      </c>
      <c r="Z105" s="29">
        <v>1.4</v>
      </c>
      <c r="AA105" s="29">
        <v>0</v>
      </c>
      <c r="AB105" s="29">
        <v>0</v>
      </c>
      <c r="AC105" s="29">
        <v>0</v>
      </c>
      <c r="AD105" s="29">
        <v>0.1</v>
      </c>
      <c r="AE105" s="29">
        <v>0.01</v>
      </c>
      <c r="AF105" s="29">
        <v>0.01</v>
      </c>
      <c r="AG105" s="29">
        <v>0.1</v>
      </c>
      <c r="AH105" s="29">
        <v>0.2</v>
      </c>
      <c r="AI105" s="29">
        <v>2</v>
      </c>
      <c r="AJ105" s="16">
        <v>0.2</v>
      </c>
      <c r="AK105" s="16">
        <v>8</v>
      </c>
      <c r="AL105" s="16">
        <v>10</v>
      </c>
      <c r="AM105" s="16">
        <v>14</v>
      </c>
      <c r="AN105" s="16">
        <v>14</v>
      </c>
      <c r="AO105" s="16">
        <v>2</v>
      </c>
      <c r="AP105" s="16">
        <v>8</v>
      </c>
      <c r="AQ105" s="16">
        <v>2</v>
      </c>
      <c r="AR105" s="16">
        <v>7</v>
      </c>
      <c r="AS105" s="16">
        <v>13</v>
      </c>
      <c r="AT105" s="16">
        <v>8</v>
      </c>
      <c r="AU105" s="16">
        <v>58</v>
      </c>
      <c r="AV105" s="16">
        <v>5</v>
      </c>
      <c r="AW105" s="16">
        <v>11</v>
      </c>
      <c r="AX105" s="16">
        <v>32</v>
      </c>
      <c r="AY105" s="16">
        <v>0</v>
      </c>
      <c r="AZ105" s="16">
        <v>10</v>
      </c>
      <c r="BA105" s="16">
        <v>12</v>
      </c>
      <c r="BB105" s="16">
        <v>5</v>
      </c>
      <c r="BC105" s="16">
        <v>4</v>
      </c>
      <c r="BD105" s="16">
        <v>0</v>
      </c>
      <c r="BE105" s="16">
        <v>0</v>
      </c>
      <c r="BF105" s="16">
        <v>0</v>
      </c>
      <c r="BG105" s="16">
        <v>0</v>
      </c>
      <c r="BH105" s="16">
        <v>0</v>
      </c>
      <c r="BI105" s="16">
        <v>0</v>
      </c>
      <c r="BJ105" s="16">
        <v>0</v>
      </c>
      <c r="BK105" s="16">
        <v>0</v>
      </c>
      <c r="BL105" s="16">
        <v>0</v>
      </c>
      <c r="BM105" s="16">
        <v>0</v>
      </c>
      <c r="BN105" s="16">
        <v>0</v>
      </c>
      <c r="BO105" s="16">
        <v>0</v>
      </c>
      <c r="BP105" s="16">
        <v>0</v>
      </c>
      <c r="BQ105" s="16">
        <v>0</v>
      </c>
      <c r="BR105" s="16">
        <v>0</v>
      </c>
      <c r="BS105" s="16">
        <v>0</v>
      </c>
      <c r="BT105" s="16">
        <v>0</v>
      </c>
      <c r="BU105" s="16">
        <v>0</v>
      </c>
      <c r="BV105" s="16">
        <v>0</v>
      </c>
      <c r="BW105" s="16">
        <v>0</v>
      </c>
      <c r="BX105" s="16">
        <v>0</v>
      </c>
      <c r="BY105" s="16">
        <v>0</v>
      </c>
      <c r="BZ105" s="16">
        <v>0</v>
      </c>
      <c r="CA105" s="16">
        <v>0</v>
      </c>
      <c r="CB105" s="16">
        <v>88.1</v>
      </c>
      <c r="CC105" s="13"/>
      <c r="CD105" s="13" t="e">
        <f>$I$105/#REF!*100</f>
        <v>#REF!</v>
      </c>
      <c r="CE105" s="16">
        <v>0</v>
      </c>
      <c r="CG105" s="16">
        <v>2</v>
      </c>
      <c r="CH105" s="16">
        <v>2</v>
      </c>
      <c r="CI105" s="16">
        <v>2</v>
      </c>
      <c r="CJ105" s="16">
        <v>200</v>
      </c>
      <c r="CK105" s="16">
        <v>91</v>
      </c>
      <c r="CL105" s="16">
        <v>145.5</v>
      </c>
      <c r="CM105" s="16">
        <v>0.3</v>
      </c>
      <c r="CN105" s="16">
        <v>0.3</v>
      </c>
      <c r="CO105" s="16">
        <v>0.3</v>
      </c>
      <c r="CP105" s="16">
        <v>0</v>
      </c>
      <c r="CQ105" s="16">
        <v>0</v>
      </c>
    </row>
    <row r="106" spans="1:95" x14ac:dyDescent="0.25">
      <c r="B106" s="17" t="s">
        <v>111</v>
      </c>
    </row>
    <row r="107" spans="1:95" s="25" customFormat="1" x14ac:dyDescent="0.25">
      <c r="A107" s="22" t="str">
        <f>"-"</f>
        <v>-</v>
      </c>
      <c r="B107" s="23" t="s">
        <v>112</v>
      </c>
      <c r="C107" s="24">
        <v>20</v>
      </c>
      <c r="D107" s="24">
        <v>1.32</v>
      </c>
      <c r="E107" s="24">
        <v>0</v>
      </c>
      <c r="F107" s="24">
        <v>0.13</v>
      </c>
      <c r="G107" s="24">
        <v>0.13</v>
      </c>
      <c r="H107" s="24">
        <v>9.3800000000000008</v>
      </c>
      <c r="I107" s="24">
        <v>44.780199999999994</v>
      </c>
      <c r="J107" s="24">
        <v>0</v>
      </c>
      <c r="K107" s="24">
        <v>0</v>
      </c>
      <c r="L107" s="24">
        <v>0</v>
      </c>
      <c r="M107" s="24">
        <v>0</v>
      </c>
      <c r="N107" s="24">
        <v>0.22</v>
      </c>
      <c r="O107" s="24">
        <v>9.1199999999999992</v>
      </c>
      <c r="P107" s="24">
        <v>0.04</v>
      </c>
      <c r="Q107" s="24">
        <v>0</v>
      </c>
      <c r="R107" s="24">
        <v>0</v>
      </c>
      <c r="S107" s="24">
        <v>0</v>
      </c>
      <c r="T107" s="24">
        <v>0.36</v>
      </c>
      <c r="U107" s="24">
        <v>0</v>
      </c>
      <c r="V107" s="24">
        <v>0</v>
      </c>
      <c r="W107" s="24">
        <v>0</v>
      </c>
      <c r="X107" s="24">
        <v>0</v>
      </c>
      <c r="Y107" s="24">
        <v>0</v>
      </c>
      <c r="Z107" s="24">
        <v>0</v>
      </c>
      <c r="AA107" s="24">
        <v>0</v>
      </c>
      <c r="AB107" s="24">
        <v>0</v>
      </c>
      <c r="AC107" s="24">
        <v>0</v>
      </c>
      <c r="AD107" s="24">
        <v>0</v>
      </c>
      <c r="AE107" s="24">
        <v>0</v>
      </c>
      <c r="AF107" s="24">
        <v>0</v>
      </c>
      <c r="AG107" s="24">
        <v>0</v>
      </c>
      <c r="AH107" s="24">
        <v>0</v>
      </c>
      <c r="AI107" s="24">
        <v>0</v>
      </c>
      <c r="AJ107" s="25">
        <v>0</v>
      </c>
      <c r="AK107" s="25">
        <v>63.86</v>
      </c>
      <c r="AL107" s="25">
        <v>66.47</v>
      </c>
      <c r="AM107" s="25">
        <v>101.79</v>
      </c>
      <c r="AN107" s="25">
        <v>33.76</v>
      </c>
      <c r="AO107" s="25">
        <v>20.010000000000002</v>
      </c>
      <c r="AP107" s="25">
        <v>40.020000000000003</v>
      </c>
      <c r="AQ107" s="25">
        <v>15.14</v>
      </c>
      <c r="AR107" s="25">
        <v>72.38</v>
      </c>
      <c r="AS107" s="25">
        <v>44.89</v>
      </c>
      <c r="AT107" s="25">
        <v>62.64</v>
      </c>
      <c r="AU107" s="25">
        <v>51.68</v>
      </c>
      <c r="AV107" s="25">
        <v>27.14</v>
      </c>
      <c r="AW107" s="25">
        <v>48.02</v>
      </c>
      <c r="AX107" s="25">
        <v>401.59</v>
      </c>
      <c r="AY107" s="25">
        <v>0</v>
      </c>
      <c r="AZ107" s="25">
        <v>130.85</v>
      </c>
      <c r="BA107" s="25">
        <v>56.9</v>
      </c>
      <c r="BB107" s="25">
        <v>37.76</v>
      </c>
      <c r="BC107" s="25">
        <v>29.93</v>
      </c>
      <c r="BD107" s="25">
        <v>0</v>
      </c>
      <c r="BE107" s="25">
        <v>0</v>
      </c>
      <c r="BF107" s="25">
        <v>0</v>
      </c>
      <c r="BG107" s="25">
        <v>0</v>
      </c>
      <c r="BH107" s="25">
        <v>0</v>
      </c>
      <c r="BI107" s="25">
        <v>0</v>
      </c>
      <c r="BJ107" s="25">
        <v>0</v>
      </c>
      <c r="BK107" s="25">
        <v>0.02</v>
      </c>
      <c r="BL107" s="25">
        <v>0</v>
      </c>
      <c r="BM107" s="25">
        <v>0</v>
      </c>
      <c r="BN107" s="25">
        <v>0</v>
      </c>
      <c r="BO107" s="25">
        <v>0</v>
      </c>
      <c r="BP107" s="25">
        <v>0</v>
      </c>
      <c r="BQ107" s="25">
        <v>0</v>
      </c>
      <c r="BR107" s="25">
        <v>0</v>
      </c>
      <c r="BS107" s="25">
        <v>0.01</v>
      </c>
      <c r="BT107" s="25">
        <v>0</v>
      </c>
      <c r="BU107" s="25">
        <v>0</v>
      </c>
      <c r="BV107" s="25">
        <v>0.06</v>
      </c>
      <c r="BW107" s="25">
        <v>0</v>
      </c>
      <c r="BX107" s="25">
        <v>0</v>
      </c>
      <c r="BY107" s="25">
        <v>0</v>
      </c>
      <c r="BZ107" s="25">
        <v>0</v>
      </c>
      <c r="CA107" s="25">
        <v>0</v>
      </c>
      <c r="CB107" s="25">
        <v>7.82</v>
      </c>
      <c r="CC107" s="26"/>
      <c r="CD107" s="26"/>
      <c r="CE107" s="25">
        <v>0</v>
      </c>
      <c r="CG107" s="25">
        <v>0</v>
      </c>
      <c r="CH107" s="25">
        <v>0</v>
      </c>
      <c r="CI107" s="25">
        <v>0</v>
      </c>
      <c r="CJ107" s="25">
        <v>380</v>
      </c>
      <c r="CK107" s="25">
        <v>146.4</v>
      </c>
      <c r="CL107" s="25">
        <v>263.2</v>
      </c>
      <c r="CM107" s="25">
        <v>3.04</v>
      </c>
      <c r="CN107" s="25">
        <v>3.04</v>
      </c>
      <c r="CO107" s="25">
        <v>3.04</v>
      </c>
      <c r="CP107" s="25">
        <v>0</v>
      </c>
      <c r="CQ107" s="25">
        <v>0</v>
      </c>
    </row>
    <row r="108" spans="1:95" s="25" customFormat="1" x14ac:dyDescent="0.25">
      <c r="A108" s="22" t="str">
        <f>"-"</f>
        <v>-</v>
      </c>
      <c r="B108" s="23" t="s">
        <v>113</v>
      </c>
      <c r="C108" s="24">
        <v>20</v>
      </c>
      <c r="D108" s="24">
        <v>1.32</v>
      </c>
      <c r="E108" s="24">
        <v>0</v>
      </c>
      <c r="F108" s="24">
        <v>0.24</v>
      </c>
      <c r="G108" s="24">
        <v>0.24</v>
      </c>
      <c r="H108" s="24">
        <v>8.34</v>
      </c>
      <c r="I108" s="24">
        <v>38.676000000000002</v>
      </c>
      <c r="J108" s="24">
        <v>0.04</v>
      </c>
      <c r="K108" s="24">
        <v>0</v>
      </c>
      <c r="L108" s="24">
        <v>0</v>
      </c>
      <c r="M108" s="24">
        <v>0</v>
      </c>
      <c r="N108" s="24">
        <v>0.24</v>
      </c>
      <c r="O108" s="24">
        <v>6.44</v>
      </c>
      <c r="P108" s="24">
        <v>1.66</v>
      </c>
      <c r="Q108" s="24">
        <v>0</v>
      </c>
      <c r="R108" s="24">
        <v>0</v>
      </c>
      <c r="S108" s="24">
        <v>0.2</v>
      </c>
      <c r="T108" s="24">
        <v>0.5</v>
      </c>
      <c r="U108" s="24">
        <v>122</v>
      </c>
      <c r="V108" s="24">
        <v>49</v>
      </c>
      <c r="W108" s="24">
        <v>7</v>
      </c>
      <c r="X108" s="24">
        <v>9.4</v>
      </c>
      <c r="Y108" s="24">
        <v>31.6</v>
      </c>
      <c r="Z108" s="24">
        <v>0.78</v>
      </c>
      <c r="AA108" s="24">
        <v>0</v>
      </c>
      <c r="AB108" s="24">
        <v>1</v>
      </c>
      <c r="AC108" s="24">
        <v>0.2</v>
      </c>
      <c r="AD108" s="24">
        <v>0.28000000000000003</v>
      </c>
      <c r="AE108" s="24">
        <v>0.04</v>
      </c>
      <c r="AF108" s="24">
        <v>0.02</v>
      </c>
      <c r="AG108" s="24">
        <v>0.14000000000000001</v>
      </c>
      <c r="AH108" s="24">
        <v>0.4</v>
      </c>
      <c r="AI108" s="24">
        <v>0</v>
      </c>
      <c r="AJ108" s="25">
        <v>0</v>
      </c>
      <c r="AK108" s="25">
        <v>64.400000000000006</v>
      </c>
      <c r="AL108" s="25">
        <v>49.6</v>
      </c>
      <c r="AM108" s="25">
        <v>85.4</v>
      </c>
      <c r="AN108" s="25">
        <v>44.6</v>
      </c>
      <c r="AO108" s="25">
        <v>18.600000000000001</v>
      </c>
      <c r="AP108" s="25">
        <v>39.6</v>
      </c>
      <c r="AQ108" s="25">
        <v>16</v>
      </c>
      <c r="AR108" s="25">
        <v>74.2</v>
      </c>
      <c r="AS108" s="25">
        <v>59.4</v>
      </c>
      <c r="AT108" s="25">
        <v>58.2</v>
      </c>
      <c r="AU108" s="25">
        <v>92.8</v>
      </c>
      <c r="AV108" s="25">
        <v>24.8</v>
      </c>
      <c r="AW108" s="25">
        <v>62</v>
      </c>
      <c r="AX108" s="25">
        <v>311.8</v>
      </c>
      <c r="AY108" s="25">
        <v>0</v>
      </c>
      <c r="AZ108" s="25">
        <v>105.2</v>
      </c>
      <c r="BA108" s="25">
        <v>58.2</v>
      </c>
      <c r="BB108" s="25">
        <v>36</v>
      </c>
      <c r="BC108" s="25">
        <v>26</v>
      </c>
      <c r="BD108" s="25">
        <v>0</v>
      </c>
      <c r="BE108" s="25">
        <v>0</v>
      </c>
      <c r="BF108" s="25">
        <v>0</v>
      </c>
      <c r="BG108" s="25">
        <v>0</v>
      </c>
      <c r="BH108" s="25">
        <v>0</v>
      </c>
      <c r="BI108" s="25">
        <v>0</v>
      </c>
      <c r="BJ108" s="25">
        <v>0</v>
      </c>
      <c r="BK108" s="25">
        <v>0.03</v>
      </c>
      <c r="BL108" s="25">
        <v>0</v>
      </c>
      <c r="BM108" s="25">
        <v>0</v>
      </c>
      <c r="BN108" s="25">
        <v>0</v>
      </c>
      <c r="BO108" s="25">
        <v>0</v>
      </c>
      <c r="BP108" s="25">
        <v>0</v>
      </c>
      <c r="BQ108" s="25">
        <v>0</v>
      </c>
      <c r="BR108" s="25">
        <v>0</v>
      </c>
      <c r="BS108" s="25">
        <v>0.02</v>
      </c>
      <c r="BT108" s="25">
        <v>0</v>
      </c>
      <c r="BU108" s="25">
        <v>0</v>
      </c>
      <c r="BV108" s="25">
        <v>0.1</v>
      </c>
      <c r="BW108" s="25">
        <v>0.02</v>
      </c>
      <c r="BX108" s="25">
        <v>0</v>
      </c>
      <c r="BY108" s="25">
        <v>0</v>
      </c>
      <c r="BZ108" s="25">
        <v>0</v>
      </c>
      <c r="CA108" s="25">
        <v>0</v>
      </c>
      <c r="CB108" s="25">
        <v>9.4</v>
      </c>
      <c r="CC108" s="26"/>
      <c r="CD108" s="26"/>
      <c r="CE108" s="25">
        <v>0.17</v>
      </c>
      <c r="CG108" s="25">
        <v>1</v>
      </c>
      <c r="CH108" s="25">
        <v>1</v>
      </c>
      <c r="CI108" s="25">
        <v>1</v>
      </c>
      <c r="CJ108" s="25">
        <v>190</v>
      </c>
      <c r="CK108" s="25">
        <v>73.2</v>
      </c>
      <c r="CL108" s="25">
        <v>131.6</v>
      </c>
      <c r="CM108" s="25">
        <v>1.9</v>
      </c>
      <c r="CN108" s="25">
        <v>1.58</v>
      </c>
      <c r="CO108" s="25">
        <v>1.74</v>
      </c>
      <c r="CP108" s="25">
        <v>0</v>
      </c>
      <c r="CQ108" s="25">
        <v>0</v>
      </c>
    </row>
    <row r="109" spans="1:95" s="25" customFormat="1" x14ac:dyDescent="0.25">
      <c r="A109" s="22" t="str">
        <f>"6/10"</f>
        <v>6/10</v>
      </c>
      <c r="B109" s="23" t="s">
        <v>129</v>
      </c>
      <c r="C109" s="24">
        <v>180</v>
      </c>
      <c r="D109" s="24">
        <v>0.92</v>
      </c>
      <c r="E109" s="24">
        <v>0</v>
      </c>
      <c r="F109" s="24">
        <v>0.05</v>
      </c>
      <c r="G109" s="24">
        <v>0.05</v>
      </c>
      <c r="H109" s="24">
        <v>20.86</v>
      </c>
      <c r="I109" s="24">
        <v>78.839027999999999</v>
      </c>
      <c r="J109" s="24">
        <v>0.02</v>
      </c>
      <c r="K109" s="24">
        <v>0</v>
      </c>
      <c r="L109" s="24">
        <v>0</v>
      </c>
      <c r="M109" s="24">
        <v>0</v>
      </c>
      <c r="N109" s="24">
        <v>17.27</v>
      </c>
      <c r="O109" s="24">
        <v>0.51</v>
      </c>
      <c r="P109" s="24">
        <v>3.08</v>
      </c>
      <c r="Q109" s="24">
        <v>0</v>
      </c>
      <c r="R109" s="24">
        <v>0</v>
      </c>
      <c r="S109" s="24">
        <v>0.27</v>
      </c>
      <c r="T109" s="24">
        <v>0.73</v>
      </c>
      <c r="U109" s="24">
        <v>3.12</v>
      </c>
      <c r="V109" s="24">
        <v>306.24</v>
      </c>
      <c r="W109" s="24">
        <v>28.2</v>
      </c>
      <c r="X109" s="24">
        <v>17.96</v>
      </c>
      <c r="Y109" s="24">
        <v>24.44</v>
      </c>
      <c r="Z109" s="24">
        <v>0.57999999999999996</v>
      </c>
      <c r="AA109" s="24">
        <v>0</v>
      </c>
      <c r="AB109" s="24">
        <v>567</v>
      </c>
      <c r="AC109" s="24">
        <v>104.94</v>
      </c>
      <c r="AD109" s="24">
        <v>0.99</v>
      </c>
      <c r="AE109" s="24">
        <v>0.02</v>
      </c>
      <c r="AF109" s="24">
        <v>0.03</v>
      </c>
      <c r="AG109" s="24">
        <v>0.46</v>
      </c>
      <c r="AH109" s="24">
        <v>0.7</v>
      </c>
      <c r="AI109" s="24">
        <v>0.28999999999999998</v>
      </c>
      <c r="AJ109" s="25">
        <v>0</v>
      </c>
      <c r="AK109" s="25">
        <v>0.01</v>
      </c>
      <c r="AL109" s="25">
        <v>0.01</v>
      </c>
      <c r="AM109" s="25">
        <v>0.01</v>
      </c>
      <c r="AN109" s="25">
        <v>0.02</v>
      </c>
      <c r="AO109" s="25">
        <v>0</v>
      </c>
      <c r="AP109" s="25">
        <v>0.01</v>
      </c>
      <c r="AQ109" s="25">
        <v>0</v>
      </c>
      <c r="AR109" s="25">
        <v>0.01</v>
      </c>
      <c r="AS109" s="25">
        <v>0.01</v>
      </c>
      <c r="AT109" s="25">
        <v>0.01</v>
      </c>
      <c r="AU109" s="25">
        <v>0.05</v>
      </c>
      <c r="AV109" s="25">
        <v>0</v>
      </c>
      <c r="AW109" s="25">
        <v>0.01</v>
      </c>
      <c r="AX109" s="25">
        <v>0.02</v>
      </c>
      <c r="AY109" s="25">
        <v>0</v>
      </c>
      <c r="AZ109" s="25">
        <v>0.01</v>
      </c>
      <c r="BA109" s="25">
        <v>0.01</v>
      </c>
      <c r="BB109" s="25">
        <v>0.01</v>
      </c>
      <c r="BC109" s="25">
        <v>0</v>
      </c>
      <c r="BD109" s="25">
        <v>0</v>
      </c>
      <c r="BE109" s="25">
        <v>0</v>
      </c>
      <c r="BF109" s="25">
        <v>0</v>
      </c>
      <c r="BG109" s="25">
        <v>0</v>
      </c>
      <c r="BH109" s="25">
        <v>0</v>
      </c>
      <c r="BI109" s="25">
        <v>0</v>
      </c>
      <c r="BJ109" s="25">
        <v>0</v>
      </c>
      <c r="BK109" s="25">
        <v>0</v>
      </c>
      <c r="BL109" s="25">
        <v>0</v>
      </c>
      <c r="BM109" s="25">
        <v>0</v>
      </c>
      <c r="BN109" s="25">
        <v>0</v>
      </c>
      <c r="BO109" s="25">
        <v>0</v>
      </c>
      <c r="BP109" s="25">
        <v>0</v>
      </c>
      <c r="BQ109" s="25">
        <v>0</v>
      </c>
      <c r="BR109" s="25">
        <v>0</v>
      </c>
      <c r="BS109" s="25">
        <v>0.01</v>
      </c>
      <c r="BT109" s="25">
        <v>0</v>
      </c>
      <c r="BU109" s="25">
        <v>0</v>
      </c>
      <c r="BV109" s="25">
        <v>0.01</v>
      </c>
      <c r="BW109" s="25">
        <v>0</v>
      </c>
      <c r="BX109" s="25">
        <v>0</v>
      </c>
      <c r="BY109" s="25">
        <v>0</v>
      </c>
      <c r="BZ109" s="25">
        <v>0</v>
      </c>
      <c r="CA109" s="25">
        <v>0</v>
      </c>
      <c r="CB109" s="25">
        <v>192.61</v>
      </c>
      <c r="CC109" s="26"/>
      <c r="CD109" s="26"/>
      <c r="CE109" s="25">
        <v>94.5</v>
      </c>
      <c r="CG109" s="25">
        <v>3.95</v>
      </c>
      <c r="CH109" s="25">
        <v>3.95</v>
      </c>
      <c r="CI109" s="25">
        <v>3.95</v>
      </c>
      <c r="CJ109" s="25">
        <v>454.5</v>
      </c>
      <c r="CK109" s="25">
        <v>172.98</v>
      </c>
      <c r="CL109" s="25">
        <v>313.74</v>
      </c>
      <c r="CM109" s="25">
        <v>41.94</v>
      </c>
      <c r="CN109" s="25">
        <v>24.93</v>
      </c>
      <c r="CO109" s="25">
        <v>33.44</v>
      </c>
      <c r="CP109" s="25">
        <v>9</v>
      </c>
      <c r="CQ109" s="25">
        <v>0</v>
      </c>
    </row>
    <row r="110" spans="1:95" s="25" customFormat="1" ht="30.75" customHeight="1" x14ac:dyDescent="0.25">
      <c r="A110" s="22" t="str">
        <f>"3/1"</f>
        <v>3/1</v>
      </c>
      <c r="B110" s="23" t="s">
        <v>115</v>
      </c>
      <c r="C110" s="24">
        <v>50</v>
      </c>
      <c r="D110" s="24">
        <v>0.8</v>
      </c>
      <c r="E110" s="24">
        <v>0</v>
      </c>
      <c r="F110" s="24">
        <v>2.98</v>
      </c>
      <c r="G110" s="24">
        <v>2.98</v>
      </c>
      <c r="H110" s="24">
        <v>4.45</v>
      </c>
      <c r="I110" s="24">
        <v>45.782219000000005</v>
      </c>
      <c r="J110" s="24">
        <v>0.38</v>
      </c>
      <c r="K110" s="24">
        <v>1.95</v>
      </c>
      <c r="L110" s="24">
        <v>0</v>
      </c>
      <c r="M110" s="24">
        <v>0</v>
      </c>
      <c r="N110" s="24">
        <v>3.52</v>
      </c>
      <c r="O110" s="24">
        <v>0.04</v>
      </c>
      <c r="P110" s="24">
        <v>0.89</v>
      </c>
      <c r="Q110" s="24">
        <v>0</v>
      </c>
      <c r="R110" s="24">
        <v>0</v>
      </c>
      <c r="S110" s="24">
        <v>0.13</v>
      </c>
      <c r="T110" s="24">
        <v>0.56000000000000005</v>
      </c>
      <c r="U110" s="24">
        <v>100.65</v>
      </c>
      <c r="V110" s="24">
        <v>133.84</v>
      </c>
      <c r="W110" s="24">
        <v>22.35</v>
      </c>
      <c r="X110" s="24">
        <v>7.19</v>
      </c>
      <c r="Y110" s="24">
        <v>14.07</v>
      </c>
      <c r="Z110" s="24">
        <v>0.28000000000000003</v>
      </c>
      <c r="AA110" s="24">
        <v>0</v>
      </c>
      <c r="AB110" s="24">
        <v>8.92</v>
      </c>
      <c r="AC110" s="24">
        <v>1.37</v>
      </c>
      <c r="AD110" s="24">
        <v>1.37</v>
      </c>
      <c r="AE110" s="24">
        <v>0.01</v>
      </c>
      <c r="AF110" s="24">
        <v>0.02</v>
      </c>
      <c r="AG110" s="24">
        <v>0.31</v>
      </c>
      <c r="AH110" s="24">
        <v>0.41</v>
      </c>
      <c r="AI110" s="24">
        <v>20.07</v>
      </c>
      <c r="AJ110" s="25">
        <v>0</v>
      </c>
      <c r="AK110" s="25">
        <v>25.86</v>
      </c>
      <c r="AL110" s="25">
        <v>22.3</v>
      </c>
      <c r="AM110" s="25">
        <v>28.54</v>
      </c>
      <c r="AN110" s="25">
        <v>27.2</v>
      </c>
      <c r="AO110" s="25">
        <v>9.81</v>
      </c>
      <c r="AP110" s="25">
        <v>20.07</v>
      </c>
      <c r="AQ110" s="25">
        <v>4.46</v>
      </c>
      <c r="AR110" s="25">
        <v>24.97</v>
      </c>
      <c r="AS110" s="25">
        <v>31.66</v>
      </c>
      <c r="AT110" s="25">
        <v>37.9</v>
      </c>
      <c r="AU110" s="25">
        <v>76.69</v>
      </c>
      <c r="AV110" s="25">
        <v>12.49</v>
      </c>
      <c r="AW110" s="25">
        <v>20.96</v>
      </c>
      <c r="AX110" s="25">
        <v>122.62</v>
      </c>
      <c r="AY110" s="25">
        <v>0</v>
      </c>
      <c r="AZ110" s="25">
        <v>26.31</v>
      </c>
      <c r="BA110" s="25">
        <v>26.31</v>
      </c>
      <c r="BB110" s="25">
        <v>22.3</v>
      </c>
      <c r="BC110" s="25">
        <v>8.92</v>
      </c>
      <c r="BD110" s="25">
        <v>0</v>
      </c>
      <c r="BE110" s="25">
        <v>0</v>
      </c>
      <c r="BF110" s="25">
        <v>0</v>
      </c>
      <c r="BG110" s="25">
        <v>0</v>
      </c>
      <c r="BH110" s="25">
        <v>0</v>
      </c>
      <c r="BI110" s="25">
        <v>0</v>
      </c>
      <c r="BJ110" s="25">
        <v>0</v>
      </c>
      <c r="BK110" s="25">
        <v>0.18</v>
      </c>
      <c r="BL110" s="25">
        <v>0</v>
      </c>
      <c r="BM110" s="25">
        <v>0.12</v>
      </c>
      <c r="BN110" s="25">
        <v>0.01</v>
      </c>
      <c r="BO110" s="25">
        <v>0.02</v>
      </c>
      <c r="BP110" s="25">
        <v>0</v>
      </c>
      <c r="BQ110" s="25">
        <v>0</v>
      </c>
      <c r="BR110" s="25">
        <v>0</v>
      </c>
      <c r="BS110" s="25">
        <v>0.7</v>
      </c>
      <c r="BT110" s="25">
        <v>0</v>
      </c>
      <c r="BU110" s="25">
        <v>0</v>
      </c>
      <c r="BV110" s="25">
        <v>1.73</v>
      </c>
      <c r="BW110" s="25">
        <v>0</v>
      </c>
      <c r="BX110" s="25">
        <v>0</v>
      </c>
      <c r="BY110" s="25">
        <v>0</v>
      </c>
      <c r="BZ110" s="25">
        <v>0</v>
      </c>
      <c r="CA110" s="25">
        <v>0</v>
      </c>
      <c r="CB110" s="25">
        <v>41.14</v>
      </c>
      <c r="CC110" s="26"/>
      <c r="CD110" s="26"/>
      <c r="CE110" s="25">
        <v>1.49</v>
      </c>
      <c r="CG110" s="25">
        <v>11.03</v>
      </c>
      <c r="CH110" s="25">
        <v>4.7699999999999996</v>
      </c>
      <c r="CI110" s="25">
        <v>7.9</v>
      </c>
      <c r="CJ110" s="25">
        <v>325.07</v>
      </c>
      <c r="CK110" s="25">
        <v>77.83</v>
      </c>
      <c r="CL110" s="25">
        <v>201.45</v>
      </c>
      <c r="CM110" s="25">
        <v>5.97</v>
      </c>
      <c r="CN110" s="25">
        <v>5.77</v>
      </c>
      <c r="CO110" s="25">
        <v>5.87</v>
      </c>
      <c r="CP110" s="25">
        <v>1.5</v>
      </c>
      <c r="CQ110" s="25">
        <v>0.25</v>
      </c>
    </row>
    <row r="111" spans="1:95" s="25" customFormat="1" ht="31.5" x14ac:dyDescent="0.25">
      <c r="A111" s="22" t="str">
        <f>"4/2"</f>
        <v>4/2</v>
      </c>
      <c r="B111" s="23" t="s">
        <v>162</v>
      </c>
      <c r="C111" s="24">
        <v>180</v>
      </c>
      <c r="D111" s="24">
        <v>1.2</v>
      </c>
      <c r="E111" s="24">
        <v>5.86</v>
      </c>
      <c r="F111" s="24">
        <v>2.0099999999999998</v>
      </c>
      <c r="G111" s="24">
        <v>2.2799999999999998</v>
      </c>
      <c r="H111" s="24">
        <v>9.5299999999999994</v>
      </c>
      <c r="I111" s="24">
        <v>57.6051912</v>
      </c>
      <c r="J111" s="24">
        <v>0.28000000000000003</v>
      </c>
      <c r="K111" s="24">
        <v>1.4</v>
      </c>
      <c r="L111" s="24">
        <v>0</v>
      </c>
      <c r="M111" s="24">
        <v>0</v>
      </c>
      <c r="N111" s="24">
        <v>6.01</v>
      </c>
      <c r="O111" s="24">
        <v>2.04</v>
      </c>
      <c r="P111" s="24">
        <v>1.48</v>
      </c>
      <c r="Q111" s="24">
        <v>0</v>
      </c>
      <c r="R111" s="24">
        <v>0</v>
      </c>
      <c r="S111" s="24">
        <v>0.19</v>
      </c>
      <c r="T111" s="24">
        <v>1.38</v>
      </c>
      <c r="U111" s="24">
        <v>260.45999999999998</v>
      </c>
      <c r="V111" s="24">
        <v>223.47</v>
      </c>
      <c r="W111" s="24">
        <v>22.86</v>
      </c>
      <c r="X111" s="24">
        <v>14.72</v>
      </c>
      <c r="Y111" s="24">
        <v>30.73</v>
      </c>
      <c r="Z111" s="24">
        <v>0.7</v>
      </c>
      <c r="AA111" s="24">
        <v>0</v>
      </c>
      <c r="AB111" s="24">
        <v>729.22</v>
      </c>
      <c r="AC111" s="24">
        <v>151.91999999999999</v>
      </c>
      <c r="AD111" s="24">
        <v>1.07</v>
      </c>
      <c r="AE111" s="24">
        <v>0.03</v>
      </c>
      <c r="AF111" s="24">
        <v>0.03</v>
      </c>
      <c r="AG111" s="24">
        <v>0.38</v>
      </c>
      <c r="AH111" s="24">
        <v>0.68</v>
      </c>
      <c r="AI111" s="24">
        <v>5.72</v>
      </c>
      <c r="AJ111" s="25">
        <v>0</v>
      </c>
      <c r="AK111" s="25">
        <v>28.5</v>
      </c>
      <c r="AL111" s="25">
        <v>30.8</v>
      </c>
      <c r="AM111" s="25">
        <v>36.549999999999997</v>
      </c>
      <c r="AN111" s="25">
        <v>43.86</v>
      </c>
      <c r="AO111" s="25">
        <v>10.36</v>
      </c>
      <c r="AP111" s="25">
        <v>28.02</v>
      </c>
      <c r="AQ111" s="25">
        <v>8.1199999999999992</v>
      </c>
      <c r="AR111" s="25">
        <v>27.41</v>
      </c>
      <c r="AS111" s="25">
        <v>31.54</v>
      </c>
      <c r="AT111" s="25">
        <v>55.71</v>
      </c>
      <c r="AU111" s="25">
        <v>130.69</v>
      </c>
      <c r="AV111" s="25">
        <v>10.44</v>
      </c>
      <c r="AW111" s="25">
        <v>24.17</v>
      </c>
      <c r="AX111" s="25">
        <v>157.1</v>
      </c>
      <c r="AY111" s="25">
        <v>0</v>
      </c>
      <c r="AZ111" s="25">
        <v>26.8</v>
      </c>
      <c r="BA111" s="25">
        <v>30.93</v>
      </c>
      <c r="BB111" s="25">
        <v>25.59</v>
      </c>
      <c r="BC111" s="25">
        <v>9.34</v>
      </c>
      <c r="BD111" s="25">
        <v>0</v>
      </c>
      <c r="BE111" s="25">
        <v>0</v>
      </c>
      <c r="BF111" s="25">
        <v>0</v>
      </c>
      <c r="BG111" s="25">
        <v>0</v>
      </c>
      <c r="BH111" s="25">
        <v>0</v>
      </c>
      <c r="BI111" s="25">
        <v>0</v>
      </c>
      <c r="BJ111" s="25">
        <v>0</v>
      </c>
      <c r="BK111" s="25">
        <v>0.13</v>
      </c>
      <c r="BL111" s="25">
        <v>0</v>
      </c>
      <c r="BM111" s="25">
        <v>0.08</v>
      </c>
      <c r="BN111" s="25">
        <v>0.01</v>
      </c>
      <c r="BO111" s="25">
        <v>0.01</v>
      </c>
      <c r="BP111" s="25">
        <v>0</v>
      </c>
      <c r="BQ111" s="25">
        <v>0</v>
      </c>
      <c r="BR111" s="25">
        <v>0</v>
      </c>
      <c r="BS111" s="25">
        <v>0.47</v>
      </c>
      <c r="BT111" s="25">
        <v>0</v>
      </c>
      <c r="BU111" s="25">
        <v>0</v>
      </c>
      <c r="BV111" s="25">
        <v>1.29</v>
      </c>
      <c r="BW111" s="25">
        <v>0</v>
      </c>
      <c r="BX111" s="25">
        <v>0</v>
      </c>
      <c r="BY111" s="25">
        <v>0</v>
      </c>
      <c r="BZ111" s="25">
        <v>0</v>
      </c>
      <c r="CA111" s="25">
        <v>0</v>
      </c>
      <c r="CB111" s="25">
        <v>207.15</v>
      </c>
      <c r="CC111" s="26"/>
      <c r="CD111" s="26"/>
      <c r="CE111" s="25">
        <v>121.54</v>
      </c>
      <c r="CG111" s="25">
        <v>24.6</v>
      </c>
      <c r="CH111" s="25">
        <v>13.44</v>
      </c>
      <c r="CI111" s="25">
        <v>19.02</v>
      </c>
      <c r="CJ111" s="25">
        <v>452.94</v>
      </c>
      <c r="CK111" s="25">
        <v>140.94</v>
      </c>
      <c r="CL111" s="25">
        <v>296.94</v>
      </c>
      <c r="CM111" s="25">
        <v>5.66</v>
      </c>
      <c r="CN111" s="25">
        <v>3.18</v>
      </c>
      <c r="CO111" s="25">
        <v>4.42</v>
      </c>
      <c r="CP111" s="25">
        <v>1.8</v>
      </c>
      <c r="CQ111" s="25">
        <v>0.63</v>
      </c>
    </row>
    <row r="112" spans="1:95" s="25" customFormat="1" ht="18" customHeight="1" x14ac:dyDescent="0.25">
      <c r="A112" s="22" t="str">
        <f>"46/3"</f>
        <v>46/3</v>
      </c>
      <c r="B112" s="23" t="s">
        <v>143</v>
      </c>
      <c r="C112" s="24">
        <v>150</v>
      </c>
      <c r="D112" s="24">
        <v>5.3</v>
      </c>
      <c r="E112" s="24">
        <v>0.03</v>
      </c>
      <c r="F112" s="24">
        <v>2.98</v>
      </c>
      <c r="G112" s="24">
        <v>0.66</v>
      </c>
      <c r="H112" s="24">
        <v>34.11</v>
      </c>
      <c r="I112" s="24">
        <v>183.94017449999998</v>
      </c>
      <c r="J112" s="24">
        <v>1.87</v>
      </c>
      <c r="K112" s="24">
        <v>0.08</v>
      </c>
      <c r="L112" s="24">
        <v>0</v>
      </c>
      <c r="M112" s="24">
        <v>0</v>
      </c>
      <c r="N112" s="24">
        <v>0.97</v>
      </c>
      <c r="O112" s="24">
        <v>31.42</v>
      </c>
      <c r="P112" s="24">
        <v>1.72</v>
      </c>
      <c r="Q112" s="24">
        <v>0</v>
      </c>
      <c r="R112" s="24">
        <v>0</v>
      </c>
      <c r="S112" s="24">
        <v>0</v>
      </c>
      <c r="T112" s="24">
        <v>0.68</v>
      </c>
      <c r="U112" s="24">
        <v>147.26</v>
      </c>
      <c r="V112" s="24">
        <v>56.22</v>
      </c>
      <c r="W112" s="24">
        <v>10.53</v>
      </c>
      <c r="X112" s="24">
        <v>7.17</v>
      </c>
      <c r="Y112" s="24">
        <v>39.83</v>
      </c>
      <c r="Z112" s="24">
        <v>0.73</v>
      </c>
      <c r="AA112" s="24">
        <v>9</v>
      </c>
      <c r="AB112" s="24">
        <v>9</v>
      </c>
      <c r="AC112" s="24">
        <v>16.88</v>
      </c>
      <c r="AD112" s="24">
        <v>0.8</v>
      </c>
      <c r="AE112" s="24">
        <v>0.06</v>
      </c>
      <c r="AF112" s="24">
        <v>0.02</v>
      </c>
      <c r="AG112" s="24">
        <v>0.49</v>
      </c>
      <c r="AH112" s="24">
        <v>1.49</v>
      </c>
      <c r="AI112" s="24">
        <v>0</v>
      </c>
      <c r="AJ112" s="25">
        <v>0</v>
      </c>
      <c r="AK112" s="25">
        <v>229.67</v>
      </c>
      <c r="AL112" s="25">
        <v>209.98</v>
      </c>
      <c r="AM112" s="25">
        <v>393.39</v>
      </c>
      <c r="AN112" s="25">
        <v>122.87</v>
      </c>
      <c r="AO112" s="25">
        <v>74.91</v>
      </c>
      <c r="AP112" s="25">
        <v>152.19</v>
      </c>
      <c r="AQ112" s="25">
        <v>49.94</v>
      </c>
      <c r="AR112" s="25">
        <v>244.06</v>
      </c>
      <c r="AS112" s="25">
        <v>161.38999999999999</v>
      </c>
      <c r="AT112" s="25">
        <v>194.59</v>
      </c>
      <c r="AU112" s="25">
        <v>166.92</v>
      </c>
      <c r="AV112" s="25">
        <v>98.07</v>
      </c>
      <c r="AW112" s="25">
        <v>170.55</v>
      </c>
      <c r="AX112" s="25">
        <v>1497.86</v>
      </c>
      <c r="AY112" s="25">
        <v>0</v>
      </c>
      <c r="AZ112" s="25">
        <v>471.98</v>
      </c>
      <c r="BA112" s="25">
        <v>244.48</v>
      </c>
      <c r="BB112" s="25">
        <v>122.77</v>
      </c>
      <c r="BC112" s="25">
        <v>97.19</v>
      </c>
      <c r="BD112" s="25">
        <v>0.09</v>
      </c>
      <c r="BE112" s="25">
        <v>0.04</v>
      </c>
      <c r="BF112" s="25">
        <v>0.02</v>
      </c>
      <c r="BG112" s="25">
        <v>0.05</v>
      </c>
      <c r="BH112" s="25">
        <v>0.06</v>
      </c>
      <c r="BI112" s="25">
        <v>0.26</v>
      </c>
      <c r="BJ112" s="25">
        <v>0</v>
      </c>
      <c r="BK112" s="25">
        <v>0.81</v>
      </c>
      <c r="BL112" s="25">
        <v>0</v>
      </c>
      <c r="BM112" s="25">
        <v>0.23</v>
      </c>
      <c r="BN112" s="25">
        <v>0</v>
      </c>
      <c r="BO112" s="25">
        <v>0</v>
      </c>
      <c r="BP112" s="25">
        <v>0</v>
      </c>
      <c r="BQ112" s="25">
        <v>0.05</v>
      </c>
      <c r="BR112" s="25">
        <v>0.08</v>
      </c>
      <c r="BS112" s="25">
        <v>0.6</v>
      </c>
      <c r="BT112" s="25">
        <v>0</v>
      </c>
      <c r="BU112" s="25">
        <v>0</v>
      </c>
      <c r="BV112" s="25">
        <v>0.24</v>
      </c>
      <c r="BW112" s="25">
        <v>0.01</v>
      </c>
      <c r="BX112" s="25">
        <v>0</v>
      </c>
      <c r="BY112" s="25">
        <v>0</v>
      </c>
      <c r="BZ112" s="25">
        <v>0</v>
      </c>
      <c r="CA112" s="25">
        <v>0</v>
      </c>
      <c r="CB112" s="25">
        <v>7.57</v>
      </c>
      <c r="CC112" s="26"/>
      <c r="CD112" s="26"/>
      <c r="CE112" s="25">
        <v>10.5</v>
      </c>
      <c r="CG112" s="25">
        <v>12.73</v>
      </c>
      <c r="CH112" s="25">
        <v>6.64</v>
      </c>
      <c r="CI112" s="25">
        <v>9.69</v>
      </c>
      <c r="CJ112" s="25">
        <v>295.86</v>
      </c>
      <c r="CK112" s="25">
        <v>292.32</v>
      </c>
      <c r="CL112" s="25">
        <v>294.08999999999997</v>
      </c>
      <c r="CM112" s="25">
        <v>7.49</v>
      </c>
      <c r="CN112" s="25">
        <v>3.81</v>
      </c>
      <c r="CO112" s="25">
        <v>5.65</v>
      </c>
      <c r="CP112" s="25">
        <v>0</v>
      </c>
      <c r="CQ112" s="25">
        <v>0.38</v>
      </c>
    </row>
    <row r="113" spans="1:95" s="15" customFormat="1" x14ac:dyDescent="0.25">
      <c r="A113" s="18" t="str">
        <f>"4/256"</f>
        <v>4/256</v>
      </c>
      <c r="B113" s="19" t="s">
        <v>144</v>
      </c>
      <c r="C113" s="20">
        <v>70</v>
      </c>
      <c r="D113" s="20">
        <v>10.53</v>
      </c>
      <c r="E113" s="20">
        <v>10.81</v>
      </c>
      <c r="F113" s="20">
        <v>10.050000000000001</v>
      </c>
      <c r="G113" s="20">
        <v>2.12</v>
      </c>
      <c r="H113" s="20">
        <v>2.08</v>
      </c>
      <c r="I113" s="20">
        <v>140.66461920000003</v>
      </c>
      <c r="J113" s="20">
        <v>4.3899999999999997</v>
      </c>
      <c r="K113" s="20">
        <v>1.37</v>
      </c>
      <c r="L113" s="20">
        <v>0</v>
      </c>
      <c r="M113" s="20">
        <v>0</v>
      </c>
      <c r="N113" s="20">
        <v>0.96</v>
      </c>
      <c r="O113" s="20">
        <v>0.9</v>
      </c>
      <c r="P113" s="20">
        <v>0.22</v>
      </c>
      <c r="Q113" s="20">
        <v>0</v>
      </c>
      <c r="R113" s="20">
        <v>0</v>
      </c>
      <c r="S113" s="20">
        <v>0.1</v>
      </c>
      <c r="T113" s="20">
        <v>0.89</v>
      </c>
      <c r="U113" s="20">
        <v>120.32</v>
      </c>
      <c r="V113" s="20">
        <v>204.39</v>
      </c>
      <c r="W113" s="20">
        <v>7.55</v>
      </c>
      <c r="X113" s="20">
        <v>14.14</v>
      </c>
      <c r="Y113" s="20">
        <v>101.07</v>
      </c>
      <c r="Z113" s="20">
        <v>1.49</v>
      </c>
      <c r="AA113" s="20">
        <v>0</v>
      </c>
      <c r="AB113" s="20">
        <v>319.2</v>
      </c>
      <c r="AC113" s="20">
        <v>66.5</v>
      </c>
      <c r="AD113" s="20">
        <v>1.23</v>
      </c>
      <c r="AE113" s="20">
        <v>0.03</v>
      </c>
      <c r="AF113" s="20">
        <v>0.08</v>
      </c>
      <c r="AG113" s="20">
        <v>2.2799999999999998</v>
      </c>
      <c r="AH113" s="20">
        <v>4.9400000000000004</v>
      </c>
      <c r="AI113" s="20">
        <v>0.8</v>
      </c>
      <c r="AJ113" s="15">
        <v>0</v>
      </c>
      <c r="AK113" s="15">
        <v>572.59</v>
      </c>
      <c r="AL113" s="15">
        <v>433.66</v>
      </c>
      <c r="AM113" s="15">
        <v>818.96</v>
      </c>
      <c r="AN113" s="15">
        <v>1418.25</v>
      </c>
      <c r="AO113" s="15">
        <v>245.28</v>
      </c>
      <c r="AP113" s="15">
        <v>443.49</v>
      </c>
      <c r="AQ113" s="15">
        <v>116.22</v>
      </c>
      <c r="AR113" s="15">
        <v>441.58</v>
      </c>
      <c r="AS113" s="15">
        <v>598.72</v>
      </c>
      <c r="AT113" s="15">
        <v>575.97</v>
      </c>
      <c r="AU113" s="15">
        <v>975.24</v>
      </c>
      <c r="AV113" s="15">
        <v>390.76</v>
      </c>
      <c r="AW113" s="15">
        <v>517.1</v>
      </c>
      <c r="AX113" s="15">
        <v>1725.01</v>
      </c>
      <c r="AY113" s="15">
        <v>158.38</v>
      </c>
      <c r="AZ113" s="15">
        <v>387.66</v>
      </c>
      <c r="BA113" s="15">
        <v>433.44</v>
      </c>
      <c r="BB113" s="15">
        <v>363.12</v>
      </c>
      <c r="BC113" s="15">
        <v>144.4</v>
      </c>
      <c r="BD113" s="15">
        <v>0</v>
      </c>
      <c r="BE113" s="15">
        <v>0</v>
      </c>
      <c r="BF113" s="15">
        <v>0</v>
      </c>
      <c r="BG113" s="15">
        <v>0</v>
      </c>
      <c r="BH113" s="15">
        <v>0</v>
      </c>
      <c r="BI113" s="15">
        <v>0</v>
      </c>
      <c r="BJ113" s="15">
        <v>0</v>
      </c>
      <c r="BK113" s="15">
        <v>0.12</v>
      </c>
      <c r="BL113" s="15">
        <v>0</v>
      </c>
      <c r="BM113" s="15">
        <v>0.08</v>
      </c>
      <c r="BN113" s="15">
        <v>0.01</v>
      </c>
      <c r="BO113" s="15">
        <v>0.01</v>
      </c>
      <c r="BP113" s="15">
        <v>0</v>
      </c>
      <c r="BQ113" s="15">
        <v>0</v>
      </c>
      <c r="BR113" s="15">
        <v>0</v>
      </c>
      <c r="BS113" s="15">
        <v>0.44</v>
      </c>
      <c r="BT113" s="15">
        <v>0</v>
      </c>
      <c r="BU113" s="15">
        <v>0</v>
      </c>
      <c r="BV113" s="15">
        <v>1.25</v>
      </c>
      <c r="BW113" s="15">
        <v>0</v>
      </c>
      <c r="BX113" s="15">
        <v>0</v>
      </c>
      <c r="BY113" s="15">
        <v>0</v>
      </c>
      <c r="BZ113" s="15">
        <v>0</v>
      </c>
      <c r="CA113" s="15">
        <v>0</v>
      </c>
      <c r="CB113" s="15">
        <v>45</v>
      </c>
      <c r="CC113" s="21"/>
      <c r="CD113" s="21"/>
      <c r="CE113" s="15">
        <v>53.2</v>
      </c>
      <c r="CG113" s="15">
        <v>9.16</v>
      </c>
      <c r="CH113" s="15">
        <v>6.16</v>
      </c>
      <c r="CI113" s="15">
        <v>7.66</v>
      </c>
      <c r="CJ113" s="15">
        <v>1399.1</v>
      </c>
      <c r="CK113" s="15">
        <v>874.55</v>
      </c>
      <c r="CL113" s="15">
        <v>1136.82</v>
      </c>
      <c r="CM113" s="15">
        <v>9.56</v>
      </c>
      <c r="CN113" s="15">
        <v>5.58</v>
      </c>
      <c r="CO113" s="15">
        <v>7.58</v>
      </c>
      <c r="CP113" s="15">
        <v>0</v>
      </c>
      <c r="CQ113" s="15">
        <v>0.21</v>
      </c>
    </row>
    <row r="114" spans="1:95" s="16" customFormat="1" x14ac:dyDescent="0.25">
      <c r="A114" s="27"/>
      <c r="B114" s="28" t="s">
        <v>118</v>
      </c>
      <c r="C114" s="29">
        <f>SUM(C107:C113)</f>
        <v>670</v>
      </c>
      <c r="D114" s="29">
        <v>21.39</v>
      </c>
      <c r="E114" s="29">
        <v>16.7</v>
      </c>
      <c r="F114" s="29">
        <v>18.440000000000001</v>
      </c>
      <c r="G114" s="29">
        <v>8.4700000000000006</v>
      </c>
      <c r="H114" s="29">
        <v>88.76</v>
      </c>
      <c r="I114" s="29">
        <v>590.29</v>
      </c>
      <c r="J114" s="29">
        <v>6.98</v>
      </c>
      <c r="K114" s="29">
        <v>4.8</v>
      </c>
      <c r="L114" s="29">
        <v>0</v>
      </c>
      <c r="M114" s="29">
        <v>0</v>
      </c>
      <c r="N114" s="29">
        <v>29.19</v>
      </c>
      <c r="O114" s="29">
        <v>50.49</v>
      </c>
      <c r="P114" s="29">
        <v>9.08</v>
      </c>
      <c r="Q114" s="29">
        <v>0</v>
      </c>
      <c r="R114" s="29">
        <v>0</v>
      </c>
      <c r="S114" s="29">
        <v>0.89</v>
      </c>
      <c r="T114" s="29">
        <v>5.0999999999999996</v>
      </c>
      <c r="U114" s="29">
        <v>753.81</v>
      </c>
      <c r="V114" s="29">
        <v>973.15</v>
      </c>
      <c r="W114" s="29">
        <v>98.49</v>
      </c>
      <c r="X114" s="29">
        <v>70.569999999999993</v>
      </c>
      <c r="Y114" s="29">
        <v>241.73</v>
      </c>
      <c r="Z114" s="29">
        <v>4.5599999999999996</v>
      </c>
      <c r="AA114" s="29">
        <v>9</v>
      </c>
      <c r="AB114" s="29">
        <v>1634.33</v>
      </c>
      <c r="AC114" s="29">
        <v>341.8</v>
      </c>
      <c r="AD114" s="29">
        <v>5.74</v>
      </c>
      <c r="AE114" s="29">
        <v>0.19</v>
      </c>
      <c r="AF114" s="29">
        <v>0.19</v>
      </c>
      <c r="AG114" s="29">
        <v>4.0599999999999996</v>
      </c>
      <c r="AH114" s="29">
        <v>8.6199999999999992</v>
      </c>
      <c r="AI114" s="29">
        <v>26.87</v>
      </c>
      <c r="AJ114" s="16">
        <v>0</v>
      </c>
      <c r="AK114" s="16">
        <v>984.88</v>
      </c>
      <c r="AL114" s="16">
        <v>812.81</v>
      </c>
      <c r="AM114" s="16">
        <v>1464.64</v>
      </c>
      <c r="AN114" s="16">
        <v>1690.55</v>
      </c>
      <c r="AO114" s="16">
        <v>378.97</v>
      </c>
      <c r="AP114" s="16">
        <v>723.39</v>
      </c>
      <c r="AQ114" s="16">
        <v>209.88</v>
      </c>
      <c r="AR114" s="16">
        <v>884.61</v>
      </c>
      <c r="AS114" s="16">
        <v>927.61</v>
      </c>
      <c r="AT114" s="16">
        <v>985.03</v>
      </c>
      <c r="AU114" s="16">
        <v>1494.09</v>
      </c>
      <c r="AV114" s="16">
        <v>563.71</v>
      </c>
      <c r="AW114" s="16">
        <v>842.81</v>
      </c>
      <c r="AX114" s="16">
        <v>4216</v>
      </c>
      <c r="AY114" s="16">
        <v>158.38</v>
      </c>
      <c r="AZ114" s="16">
        <v>1148.82</v>
      </c>
      <c r="BA114" s="16">
        <v>850.27</v>
      </c>
      <c r="BB114" s="16">
        <v>607.54</v>
      </c>
      <c r="BC114" s="16">
        <v>315.77999999999997</v>
      </c>
      <c r="BD114" s="16">
        <v>0.09</v>
      </c>
      <c r="BE114" s="16">
        <v>0.04</v>
      </c>
      <c r="BF114" s="16">
        <v>0.02</v>
      </c>
      <c r="BG114" s="16">
        <v>0.05</v>
      </c>
      <c r="BH114" s="16">
        <v>0.06</v>
      </c>
      <c r="BI114" s="16">
        <v>0.26</v>
      </c>
      <c r="BJ114" s="16">
        <v>0</v>
      </c>
      <c r="BK114" s="16">
        <v>1.28</v>
      </c>
      <c r="BL114" s="16">
        <v>0</v>
      </c>
      <c r="BM114" s="16">
        <v>0.51</v>
      </c>
      <c r="BN114" s="16">
        <v>0.02</v>
      </c>
      <c r="BO114" s="16">
        <v>0.05</v>
      </c>
      <c r="BP114" s="16">
        <v>0</v>
      </c>
      <c r="BQ114" s="16">
        <v>0.05</v>
      </c>
      <c r="BR114" s="16">
        <v>0.09</v>
      </c>
      <c r="BS114" s="16">
        <v>2.2599999999999998</v>
      </c>
      <c r="BT114" s="16">
        <v>0</v>
      </c>
      <c r="BU114" s="16">
        <v>0</v>
      </c>
      <c r="BV114" s="16">
        <v>4.67</v>
      </c>
      <c r="BW114" s="16">
        <v>0.03</v>
      </c>
      <c r="BX114" s="16">
        <v>0</v>
      </c>
      <c r="BY114" s="16">
        <v>0</v>
      </c>
      <c r="BZ114" s="16">
        <v>0</v>
      </c>
      <c r="CA114" s="16">
        <v>0</v>
      </c>
      <c r="CB114" s="16">
        <v>510.68</v>
      </c>
      <c r="CC114" s="13"/>
      <c r="CD114" s="13" t="e">
        <f>$I$114/#REF!*100</f>
        <v>#REF!</v>
      </c>
      <c r="CE114" s="16">
        <v>281.39</v>
      </c>
      <c r="CG114" s="16">
        <v>62.48</v>
      </c>
      <c r="CH114" s="16">
        <v>35.97</v>
      </c>
      <c r="CI114" s="16">
        <v>49.22</v>
      </c>
      <c r="CJ114" s="16">
        <v>3497.47</v>
      </c>
      <c r="CK114" s="16">
        <v>1778.22</v>
      </c>
      <c r="CL114" s="16">
        <v>2637.85</v>
      </c>
      <c r="CM114" s="16">
        <v>75.569999999999993</v>
      </c>
      <c r="CN114" s="16">
        <v>47.89</v>
      </c>
      <c r="CO114" s="16">
        <v>61.74</v>
      </c>
      <c r="CP114" s="16">
        <v>12.3</v>
      </c>
      <c r="CQ114" s="16">
        <v>1.46</v>
      </c>
    </row>
    <row r="115" spans="1:95" x14ac:dyDescent="0.25">
      <c r="B115" s="17" t="s">
        <v>119</v>
      </c>
    </row>
    <row r="116" spans="1:95" s="25" customFormat="1" x14ac:dyDescent="0.25">
      <c r="A116" s="22" t="str">
        <f>"-"</f>
        <v>-</v>
      </c>
      <c r="B116" s="23" t="s">
        <v>112</v>
      </c>
      <c r="C116" s="24">
        <v>20</v>
      </c>
      <c r="D116" s="24">
        <v>1.32</v>
      </c>
      <c r="E116" s="24">
        <v>0</v>
      </c>
      <c r="F116" s="24">
        <v>0.13</v>
      </c>
      <c r="G116" s="24">
        <v>0.13</v>
      </c>
      <c r="H116" s="24">
        <v>9.3800000000000008</v>
      </c>
      <c r="I116" s="24">
        <v>44.780199999999994</v>
      </c>
      <c r="J116" s="24">
        <v>0</v>
      </c>
      <c r="K116" s="24">
        <v>0</v>
      </c>
      <c r="L116" s="24">
        <v>0</v>
      </c>
      <c r="M116" s="24">
        <v>0</v>
      </c>
      <c r="N116" s="24">
        <v>0.22</v>
      </c>
      <c r="O116" s="24">
        <v>9.1199999999999992</v>
      </c>
      <c r="P116" s="24">
        <v>0.04</v>
      </c>
      <c r="Q116" s="24">
        <v>0</v>
      </c>
      <c r="R116" s="24">
        <v>0</v>
      </c>
      <c r="S116" s="24">
        <v>0</v>
      </c>
      <c r="T116" s="24">
        <v>0.36</v>
      </c>
      <c r="U116" s="24">
        <v>0</v>
      </c>
      <c r="V116" s="24">
        <v>0</v>
      </c>
      <c r="W116" s="24">
        <v>0</v>
      </c>
      <c r="X116" s="24">
        <v>0</v>
      </c>
      <c r="Y116" s="24">
        <v>0</v>
      </c>
      <c r="Z116" s="24">
        <v>0</v>
      </c>
      <c r="AA116" s="24">
        <v>0</v>
      </c>
      <c r="AB116" s="24">
        <v>0</v>
      </c>
      <c r="AC116" s="24">
        <v>0</v>
      </c>
      <c r="AD116" s="24">
        <v>0</v>
      </c>
      <c r="AE116" s="24">
        <v>0</v>
      </c>
      <c r="AF116" s="24">
        <v>0</v>
      </c>
      <c r="AG116" s="24">
        <v>0</v>
      </c>
      <c r="AH116" s="24">
        <v>0</v>
      </c>
      <c r="AI116" s="24">
        <v>0</v>
      </c>
      <c r="AJ116" s="25">
        <v>0</v>
      </c>
      <c r="AK116" s="25">
        <v>63.86</v>
      </c>
      <c r="AL116" s="25">
        <v>66.47</v>
      </c>
      <c r="AM116" s="25">
        <v>101.79</v>
      </c>
      <c r="AN116" s="25">
        <v>33.76</v>
      </c>
      <c r="AO116" s="25">
        <v>20.010000000000002</v>
      </c>
      <c r="AP116" s="25">
        <v>40.020000000000003</v>
      </c>
      <c r="AQ116" s="25">
        <v>15.14</v>
      </c>
      <c r="AR116" s="25">
        <v>72.38</v>
      </c>
      <c r="AS116" s="25">
        <v>44.89</v>
      </c>
      <c r="AT116" s="25">
        <v>62.64</v>
      </c>
      <c r="AU116" s="25">
        <v>51.68</v>
      </c>
      <c r="AV116" s="25">
        <v>27.14</v>
      </c>
      <c r="AW116" s="25">
        <v>48.02</v>
      </c>
      <c r="AX116" s="25">
        <v>401.59</v>
      </c>
      <c r="AY116" s="25">
        <v>0</v>
      </c>
      <c r="AZ116" s="25">
        <v>130.85</v>
      </c>
      <c r="BA116" s="25">
        <v>56.9</v>
      </c>
      <c r="BB116" s="25">
        <v>37.76</v>
      </c>
      <c r="BC116" s="25">
        <v>29.93</v>
      </c>
      <c r="BD116" s="25">
        <v>0</v>
      </c>
      <c r="BE116" s="25">
        <v>0</v>
      </c>
      <c r="BF116" s="25">
        <v>0</v>
      </c>
      <c r="BG116" s="25">
        <v>0</v>
      </c>
      <c r="BH116" s="25">
        <v>0</v>
      </c>
      <c r="BI116" s="25">
        <v>0</v>
      </c>
      <c r="BJ116" s="25">
        <v>0</v>
      </c>
      <c r="BK116" s="25">
        <v>0.02</v>
      </c>
      <c r="BL116" s="25">
        <v>0</v>
      </c>
      <c r="BM116" s="25">
        <v>0</v>
      </c>
      <c r="BN116" s="25">
        <v>0</v>
      </c>
      <c r="BO116" s="25">
        <v>0</v>
      </c>
      <c r="BP116" s="25">
        <v>0</v>
      </c>
      <c r="BQ116" s="25">
        <v>0</v>
      </c>
      <c r="BR116" s="25">
        <v>0</v>
      </c>
      <c r="BS116" s="25">
        <v>0.01</v>
      </c>
      <c r="BT116" s="25">
        <v>0</v>
      </c>
      <c r="BU116" s="25">
        <v>0</v>
      </c>
      <c r="BV116" s="25">
        <v>0.06</v>
      </c>
      <c r="BW116" s="25">
        <v>0</v>
      </c>
      <c r="BX116" s="25">
        <v>0</v>
      </c>
      <c r="BY116" s="25">
        <v>0</v>
      </c>
      <c r="BZ116" s="25">
        <v>0</v>
      </c>
      <c r="CA116" s="25">
        <v>0</v>
      </c>
      <c r="CB116" s="25">
        <v>7.82</v>
      </c>
      <c r="CC116" s="26"/>
      <c r="CD116" s="26"/>
      <c r="CE116" s="25">
        <v>0</v>
      </c>
      <c r="CG116" s="25">
        <v>0</v>
      </c>
      <c r="CH116" s="25">
        <v>0</v>
      </c>
      <c r="CI116" s="25">
        <v>0</v>
      </c>
      <c r="CJ116" s="25">
        <v>665</v>
      </c>
      <c r="CK116" s="25">
        <v>256.2</v>
      </c>
      <c r="CL116" s="25">
        <v>460.6</v>
      </c>
      <c r="CM116" s="25">
        <v>5.32</v>
      </c>
      <c r="CN116" s="25">
        <v>5.32</v>
      </c>
      <c r="CO116" s="25">
        <v>5.32</v>
      </c>
      <c r="CP116" s="25">
        <v>0</v>
      </c>
      <c r="CQ116" s="25">
        <v>0</v>
      </c>
    </row>
    <row r="117" spans="1:95" s="25" customFormat="1" x14ac:dyDescent="0.25">
      <c r="A117" s="22" t="str">
        <f>"-"</f>
        <v>-</v>
      </c>
      <c r="B117" s="23" t="s">
        <v>113</v>
      </c>
      <c r="C117" s="24">
        <v>20</v>
      </c>
      <c r="D117" s="24">
        <v>1.32</v>
      </c>
      <c r="E117" s="24">
        <v>0</v>
      </c>
      <c r="F117" s="24">
        <v>0.24</v>
      </c>
      <c r="G117" s="24">
        <v>0.24</v>
      </c>
      <c r="H117" s="24">
        <v>8.34</v>
      </c>
      <c r="I117" s="24">
        <v>38.676000000000002</v>
      </c>
      <c r="J117" s="24">
        <v>0.04</v>
      </c>
      <c r="K117" s="24">
        <v>0</v>
      </c>
      <c r="L117" s="24">
        <v>0</v>
      </c>
      <c r="M117" s="24">
        <v>0</v>
      </c>
      <c r="N117" s="24">
        <v>0.24</v>
      </c>
      <c r="O117" s="24">
        <v>6.44</v>
      </c>
      <c r="P117" s="24">
        <v>1.66</v>
      </c>
      <c r="Q117" s="24">
        <v>0</v>
      </c>
      <c r="R117" s="24">
        <v>0</v>
      </c>
      <c r="S117" s="24">
        <v>0.2</v>
      </c>
      <c r="T117" s="24">
        <v>0.5</v>
      </c>
      <c r="U117" s="24">
        <v>122</v>
      </c>
      <c r="V117" s="24">
        <v>49</v>
      </c>
      <c r="W117" s="24">
        <v>7</v>
      </c>
      <c r="X117" s="24">
        <v>9.4</v>
      </c>
      <c r="Y117" s="24">
        <v>31.6</v>
      </c>
      <c r="Z117" s="24">
        <v>0.78</v>
      </c>
      <c r="AA117" s="24">
        <v>0</v>
      </c>
      <c r="AB117" s="24">
        <v>1</v>
      </c>
      <c r="AC117" s="24">
        <v>0.2</v>
      </c>
      <c r="AD117" s="24">
        <v>0.28000000000000003</v>
      </c>
      <c r="AE117" s="24">
        <v>0.04</v>
      </c>
      <c r="AF117" s="24">
        <v>0.02</v>
      </c>
      <c r="AG117" s="24">
        <v>0.14000000000000001</v>
      </c>
      <c r="AH117" s="24">
        <v>0.4</v>
      </c>
      <c r="AI117" s="24">
        <v>0</v>
      </c>
      <c r="AJ117" s="25">
        <v>0</v>
      </c>
      <c r="AK117" s="25">
        <v>64.400000000000006</v>
      </c>
      <c r="AL117" s="25">
        <v>49.6</v>
      </c>
      <c r="AM117" s="25">
        <v>85.4</v>
      </c>
      <c r="AN117" s="25">
        <v>44.6</v>
      </c>
      <c r="AO117" s="25">
        <v>18.600000000000001</v>
      </c>
      <c r="AP117" s="25">
        <v>39.6</v>
      </c>
      <c r="AQ117" s="25">
        <v>16</v>
      </c>
      <c r="AR117" s="25">
        <v>74.2</v>
      </c>
      <c r="AS117" s="25">
        <v>59.4</v>
      </c>
      <c r="AT117" s="25">
        <v>58.2</v>
      </c>
      <c r="AU117" s="25">
        <v>92.8</v>
      </c>
      <c r="AV117" s="25">
        <v>24.8</v>
      </c>
      <c r="AW117" s="25">
        <v>62</v>
      </c>
      <c r="AX117" s="25">
        <v>311.8</v>
      </c>
      <c r="AY117" s="25">
        <v>0</v>
      </c>
      <c r="AZ117" s="25">
        <v>105.2</v>
      </c>
      <c r="BA117" s="25">
        <v>58.2</v>
      </c>
      <c r="BB117" s="25">
        <v>36</v>
      </c>
      <c r="BC117" s="25">
        <v>26</v>
      </c>
      <c r="BD117" s="25">
        <v>0</v>
      </c>
      <c r="BE117" s="25">
        <v>0</v>
      </c>
      <c r="BF117" s="25">
        <v>0</v>
      </c>
      <c r="BG117" s="25">
        <v>0</v>
      </c>
      <c r="BH117" s="25">
        <v>0</v>
      </c>
      <c r="BI117" s="25">
        <v>0</v>
      </c>
      <c r="BJ117" s="25">
        <v>0</v>
      </c>
      <c r="BK117" s="25">
        <v>0.03</v>
      </c>
      <c r="BL117" s="25">
        <v>0</v>
      </c>
      <c r="BM117" s="25">
        <v>0</v>
      </c>
      <c r="BN117" s="25">
        <v>0</v>
      </c>
      <c r="BO117" s="25">
        <v>0</v>
      </c>
      <c r="BP117" s="25">
        <v>0</v>
      </c>
      <c r="BQ117" s="25">
        <v>0</v>
      </c>
      <c r="BR117" s="25">
        <v>0</v>
      </c>
      <c r="BS117" s="25">
        <v>0.02</v>
      </c>
      <c r="BT117" s="25">
        <v>0</v>
      </c>
      <c r="BU117" s="25">
        <v>0</v>
      </c>
      <c r="BV117" s="25">
        <v>0.1</v>
      </c>
      <c r="BW117" s="25">
        <v>0.02</v>
      </c>
      <c r="BX117" s="25">
        <v>0</v>
      </c>
      <c r="BY117" s="25">
        <v>0</v>
      </c>
      <c r="BZ117" s="25">
        <v>0</v>
      </c>
      <c r="CA117" s="25">
        <v>0</v>
      </c>
      <c r="CB117" s="25">
        <v>9.4</v>
      </c>
      <c r="CC117" s="26"/>
      <c r="CD117" s="26"/>
      <c r="CE117" s="25">
        <v>0.17</v>
      </c>
      <c r="CG117" s="25">
        <v>1.5</v>
      </c>
      <c r="CH117" s="25">
        <v>1.5</v>
      </c>
      <c r="CI117" s="25">
        <v>1.5</v>
      </c>
      <c r="CJ117" s="25">
        <v>285</v>
      </c>
      <c r="CK117" s="25">
        <v>109.8</v>
      </c>
      <c r="CL117" s="25">
        <v>197.4</v>
      </c>
      <c r="CM117" s="25">
        <v>2.85</v>
      </c>
      <c r="CN117" s="25">
        <v>2.37</v>
      </c>
      <c r="CO117" s="25">
        <v>2.61</v>
      </c>
      <c r="CP117" s="25">
        <v>0</v>
      </c>
      <c r="CQ117" s="25">
        <v>0</v>
      </c>
    </row>
    <row r="118" spans="1:95" s="25" customFormat="1" x14ac:dyDescent="0.25">
      <c r="A118" s="22" t="str">
        <f>"27/10"</f>
        <v>27/10</v>
      </c>
      <c r="B118" s="23" t="s">
        <v>120</v>
      </c>
      <c r="C118" s="24">
        <v>180</v>
      </c>
      <c r="D118" s="24">
        <v>0.18</v>
      </c>
      <c r="E118" s="24">
        <v>0</v>
      </c>
      <c r="F118" s="24">
        <v>0.04</v>
      </c>
      <c r="G118" s="24">
        <v>0.04</v>
      </c>
      <c r="H118" s="24">
        <v>8.93</v>
      </c>
      <c r="I118" s="24">
        <v>34.881569999999996</v>
      </c>
      <c r="J118" s="24">
        <v>0</v>
      </c>
      <c r="K118" s="24">
        <v>0</v>
      </c>
      <c r="L118" s="24">
        <v>0</v>
      </c>
      <c r="M118" s="24">
        <v>0</v>
      </c>
      <c r="N118" s="24">
        <v>8.84</v>
      </c>
      <c r="O118" s="24">
        <v>0</v>
      </c>
      <c r="P118" s="24">
        <v>0.09</v>
      </c>
      <c r="Q118" s="24">
        <v>0</v>
      </c>
      <c r="R118" s="24">
        <v>0</v>
      </c>
      <c r="S118" s="24">
        <v>0</v>
      </c>
      <c r="T118" s="24">
        <v>0.06</v>
      </c>
      <c r="U118" s="24">
        <v>0.09</v>
      </c>
      <c r="V118" s="24">
        <v>0.27</v>
      </c>
      <c r="W118" s="24">
        <v>0.26</v>
      </c>
      <c r="X118" s="24">
        <v>0</v>
      </c>
      <c r="Y118" s="24">
        <v>0</v>
      </c>
      <c r="Z118" s="24">
        <v>0.03</v>
      </c>
      <c r="AA118" s="24">
        <v>0</v>
      </c>
      <c r="AB118" s="24">
        <v>0</v>
      </c>
      <c r="AC118" s="24">
        <v>0</v>
      </c>
      <c r="AD118" s="24">
        <v>0</v>
      </c>
      <c r="AE118" s="24">
        <v>0</v>
      </c>
      <c r="AF118" s="24">
        <v>0</v>
      </c>
      <c r="AG118" s="24">
        <v>0</v>
      </c>
      <c r="AH118" s="24">
        <v>0</v>
      </c>
      <c r="AI118" s="24">
        <v>0</v>
      </c>
      <c r="AJ118" s="25">
        <v>0</v>
      </c>
      <c r="AK118" s="25">
        <v>0</v>
      </c>
      <c r="AL118" s="25">
        <v>0</v>
      </c>
      <c r="AM118" s="25">
        <v>0</v>
      </c>
      <c r="AN118" s="25">
        <v>0</v>
      </c>
      <c r="AO118" s="25">
        <v>0</v>
      </c>
      <c r="AP118" s="25">
        <v>0</v>
      </c>
      <c r="AQ118" s="25">
        <v>0</v>
      </c>
      <c r="AR118" s="25">
        <v>0</v>
      </c>
      <c r="AS118" s="25">
        <v>0</v>
      </c>
      <c r="AT118" s="25">
        <v>0</v>
      </c>
      <c r="AU118" s="25">
        <v>0</v>
      </c>
      <c r="AV118" s="25">
        <v>0</v>
      </c>
      <c r="AW118" s="25">
        <v>0</v>
      </c>
      <c r="AX118" s="25">
        <v>0</v>
      </c>
      <c r="AY118" s="25">
        <v>0</v>
      </c>
      <c r="AZ118" s="25">
        <v>0</v>
      </c>
      <c r="BA118" s="25">
        <v>0</v>
      </c>
      <c r="BB118" s="25">
        <v>0</v>
      </c>
      <c r="BC118" s="25">
        <v>0</v>
      </c>
      <c r="BD118" s="25">
        <v>0</v>
      </c>
      <c r="BE118" s="25">
        <v>0</v>
      </c>
      <c r="BF118" s="25">
        <v>0</v>
      </c>
      <c r="BG118" s="25">
        <v>0</v>
      </c>
      <c r="BH118" s="25">
        <v>0</v>
      </c>
      <c r="BI118" s="25">
        <v>0</v>
      </c>
      <c r="BJ118" s="25">
        <v>0</v>
      </c>
      <c r="BK118" s="25">
        <v>0</v>
      </c>
      <c r="BL118" s="25">
        <v>0</v>
      </c>
      <c r="BM118" s="25">
        <v>0</v>
      </c>
      <c r="BN118" s="25">
        <v>0</v>
      </c>
      <c r="BO118" s="25">
        <v>0</v>
      </c>
      <c r="BP118" s="25">
        <v>0</v>
      </c>
      <c r="BQ118" s="25">
        <v>0</v>
      </c>
      <c r="BR118" s="25">
        <v>0</v>
      </c>
      <c r="BS118" s="25">
        <v>0</v>
      </c>
      <c r="BT118" s="25">
        <v>0</v>
      </c>
      <c r="BU118" s="25">
        <v>0</v>
      </c>
      <c r="BV118" s="25">
        <v>0</v>
      </c>
      <c r="BW118" s="25">
        <v>0</v>
      </c>
      <c r="BX118" s="25">
        <v>0</v>
      </c>
      <c r="BY118" s="25">
        <v>0</v>
      </c>
      <c r="BZ118" s="25">
        <v>0</v>
      </c>
      <c r="CA118" s="25">
        <v>0</v>
      </c>
      <c r="CB118" s="25">
        <v>180.09</v>
      </c>
      <c r="CC118" s="26"/>
      <c r="CD118" s="26"/>
      <c r="CE118" s="25">
        <v>0</v>
      </c>
      <c r="CG118" s="25">
        <v>3.14</v>
      </c>
      <c r="CH118" s="25">
        <v>3.14</v>
      </c>
      <c r="CI118" s="25">
        <v>3.14</v>
      </c>
      <c r="CJ118" s="25">
        <v>363.75</v>
      </c>
      <c r="CK118" s="25">
        <v>138</v>
      </c>
      <c r="CL118" s="25">
        <v>250.88</v>
      </c>
      <c r="CM118" s="25">
        <v>33.32</v>
      </c>
      <c r="CN118" s="25">
        <v>19.82</v>
      </c>
      <c r="CO118" s="25">
        <v>26.57</v>
      </c>
      <c r="CP118" s="25">
        <v>9</v>
      </c>
      <c r="CQ118" s="25">
        <v>0</v>
      </c>
    </row>
    <row r="119" spans="1:95" s="25" customFormat="1" ht="16.5" customHeight="1" x14ac:dyDescent="0.25">
      <c r="A119" s="22" t="str">
        <f>"2/6"</f>
        <v>2/6</v>
      </c>
      <c r="B119" s="23" t="s">
        <v>151</v>
      </c>
      <c r="C119" s="24">
        <v>100</v>
      </c>
      <c r="D119" s="24">
        <v>9.73</v>
      </c>
      <c r="E119" s="24">
        <v>10.35</v>
      </c>
      <c r="F119" s="24">
        <v>10.43</v>
      </c>
      <c r="G119" s="24">
        <v>0</v>
      </c>
      <c r="H119" s="24">
        <v>1.72</v>
      </c>
      <c r="I119" s="24">
        <v>139.38972900000002</v>
      </c>
      <c r="J119" s="24">
        <v>4.37</v>
      </c>
      <c r="K119" s="24">
        <v>0.08</v>
      </c>
      <c r="L119" s="24">
        <v>0</v>
      </c>
      <c r="M119" s="24">
        <v>0</v>
      </c>
      <c r="N119" s="24">
        <v>1.72</v>
      </c>
      <c r="O119" s="24">
        <v>0</v>
      </c>
      <c r="P119" s="24">
        <v>0</v>
      </c>
      <c r="Q119" s="24">
        <v>0</v>
      </c>
      <c r="R119" s="24">
        <v>0</v>
      </c>
      <c r="S119" s="24">
        <v>0.03</v>
      </c>
      <c r="T119" s="24">
        <v>1.49</v>
      </c>
      <c r="U119" s="24">
        <v>308.33</v>
      </c>
      <c r="V119" s="24">
        <v>128.69999999999999</v>
      </c>
      <c r="W119" s="24">
        <v>67.7</v>
      </c>
      <c r="X119" s="24">
        <v>11.28</v>
      </c>
      <c r="Y119" s="24">
        <v>148.05000000000001</v>
      </c>
      <c r="Z119" s="24">
        <v>1.67</v>
      </c>
      <c r="AA119" s="24">
        <v>124.2</v>
      </c>
      <c r="AB119" s="24">
        <v>46.6</v>
      </c>
      <c r="AC119" s="24">
        <v>216.8</v>
      </c>
      <c r="AD119" s="24">
        <v>0.49</v>
      </c>
      <c r="AE119" s="24">
        <v>0.05</v>
      </c>
      <c r="AF119" s="24">
        <v>0.3</v>
      </c>
      <c r="AG119" s="24">
        <v>0.14000000000000001</v>
      </c>
      <c r="AH119" s="24">
        <v>2.93</v>
      </c>
      <c r="AI119" s="24">
        <v>0.14000000000000001</v>
      </c>
      <c r="AJ119" s="25">
        <v>0</v>
      </c>
      <c r="AK119" s="25">
        <v>545.64</v>
      </c>
      <c r="AL119" s="25">
        <v>422.23</v>
      </c>
      <c r="AM119" s="25">
        <v>764.61</v>
      </c>
      <c r="AN119" s="25">
        <v>638.1</v>
      </c>
      <c r="AO119" s="25">
        <v>299.48</v>
      </c>
      <c r="AP119" s="25">
        <v>431.6</v>
      </c>
      <c r="AQ119" s="25">
        <v>145.22999999999999</v>
      </c>
      <c r="AR119" s="25">
        <v>461.04</v>
      </c>
      <c r="AS119" s="25">
        <v>501.73</v>
      </c>
      <c r="AT119" s="25">
        <v>555.69000000000005</v>
      </c>
      <c r="AU119" s="25">
        <v>868.32</v>
      </c>
      <c r="AV119" s="25">
        <v>240.85</v>
      </c>
      <c r="AW119" s="25">
        <v>294.07</v>
      </c>
      <c r="AX119" s="25">
        <v>1254.6400000000001</v>
      </c>
      <c r="AY119" s="25">
        <v>9.8699999999999992</v>
      </c>
      <c r="AZ119" s="25">
        <v>280.76</v>
      </c>
      <c r="BA119" s="25">
        <v>656.02</v>
      </c>
      <c r="BB119" s="25">
        <v>336.96</v>
      </c>
      <c r="BC119" s="25">
        <v>206.89</v>
      </c>
      <c r="BD119" s="25">
        <v>0.08</v>
      </c>
      <c r="BE119" s="25">
        <v>0.04</v>
      </c>
      <c r="BF119" s="25">
        <v>0.02</v>
      </c>
      <c r="BG119" s="25">
        <v>0.05</v>
      </c>
      <c r="BH119" s="25">
        <v>0.05</v>
      </c>
      <c r="BI119" s="25">
        <v>0.24</v>
      </c>
      <c r="BJ119" s="25">
        <v>0</v>
      </c>
      <c r="BK119" s="25">
        <v>0.68</v>
      </c>
      <c r="BL119" s="25">
        <v>0</v>
      </c>
      <c r="BM119" s="25">
        <v>0.21</v>
      </c>
      <c r="BN119" s="25">
        <v>0</v>
      </c>
      <c r="BO119" s="25">
        <v>0</v>
      </c>
      <c r="BP119" s="25">
        <v>0</v>
      </c>
      <c r="BQ119" s="25">
        <v>0.05</v>
      </c>
      <c r="BR119" s="25">
        <v>7.0000000000000007E-2</v>
      </c>
      <c r="BS119" s="25">
        <v>0.55000000000000004</v>
      </c>
      <c r="BT119" s="25">
        <v>0</v>
      </c>
      <c r="BU119" s="25">
        <v>0</v>
      </c>
      <c r="BV119" s="25">
        <v>0.03</v>
      </c>
      <c r="BW119" s="25">
        <v>0</v>
      </c>
      <c r="BX119" s="25">
        <v>0</v>
      </c>
      <c r="BY119" s="25">
        <v>0</v>
      </c>
      <c r="BZ119" s="25">
        <v>0</v>
      </c>
      <c r="CA119" s="25">
        <v>0</v>
      </c>
      <c r="CB119" s="25">
        <v>80.930000000000007</v>
      </c>
      <c r="CC119" s="26"/>
      <c r="CD119" s="26"/>
      <c r="CE119" s="25">
        <v>131.97</v>
      </c>
      <c r="CG119" s="25">
        <v>39.43</v>
      </c>
      <c r="CH119" s="25">
        <v>24.8</v>
      </c>
      <c r="CI119" s="25">
        <v>32.11</v>
      </c>
      <c r="CJ119" s="25">
        <v>159.79</v>
      </c>
      <c r="CK119" s="25">
        <v>59.42</v>
      </c>
      <c r="CL119" s="25">
        <v>109.6</v>
      </c>
      <c r="CM119" s="25">
        <v>11.08</v>
      </c>
      <c r="CN119" s="25">
        <v>6.08</v>
      </c>
      <c r="CO119" s="25">
        <v>8.58</v>
      </c>
      <c r="CP119" s="25">
        <v>0</v>
      </c>
      <c r="CQ119" s="25">
        <v>0.5</v>
      </c>
    </row>
    <row r="120" spans="1:95" s="15" customFormat="1" x14ac:dyDescent="0.25">
      <c r="A120" s="18" t="str">
        <f>"-"</f>
        <v>-</v>
      </c>
      <c r="B120" s="19" t="s">
        <v>122</v>
      </c>
      <c r="C120" s="20">
        <v>100</v>
      </c>
      <c r="D120" s="20">
        <v>1.5</v>
      </c>
      <c r="E120" s="20">
        <v>0</v>
      </c>
      <c r="F120" s="20">
        <v>0.5</v>
      </c>
      <c r="G120" s="20">
        <v>0.5</v>
      </c>
      <c r="H120" s="20">
        <v>22.7</v>
      </c>
      <c r="I120" s="20">
        <v>95.500000000000014</v>
      </c>
      <c r="J120" s="20">
        <v>0.2</v>
      </c>
      <c r="K120" s="20">
        <v>0</v>
      </c>
      <c r="L120" s="20">
        <v>0</v>
      </c>
      <c r="M120" s="20">
        <v>0</v>
      </c>
      <c r="N120" s="20">
        <v>19</v>
      </c>
      <c r="O120" s="20">
        <v>2</v>
      </c>
      <c r="P120" s="20">
        <v>1.7</v>
      </c>
      <c r="Q120" s="20">
        <v>0</v>
      </c>
      <c r="R120" s="20">
        <v>0</v>
      </c>
      <c r="S120" s="20">
        <v>0.4</v>
      </c>
      <c r="T120" s="20">
        <v>0.9</v>
      </c>
      <c r="U120" s="20">
        <v>31</v>
      </c>
      <c r="V120" s="20">
        <v>348</v>
      </c>
      <c r="W120" s="20">
        <v>8</v>
      </c>
      <c r="X120" s="20">
        <v>42</v>
      </c>
      <c r="Y120" s="20">
        <v>28</v>
      </c>
      <c r="Z120" s="20">
        <v>0.6</v>
      </c>
      <c r="AA120" s="20">
        <v>0</v>
      </c>
      <c r="AB120" s="20">
        <v>120</v>
      </c>
      <c r="AC120" s="20">
        <v>20</v>
      </c>
      <c r="AD120" s="20">
        <v>0.4</v>
      </c>
      <c r="AE120" s="20">
        <v>0.04</v>
      </c>
      <c r="AF120" s="20">
        <v>0.05</v>
      </c>
      <c r="AG120" s="20">
        <v>0.6</v>
      </c>
      <c r="AH120" s="20">
        <v>0.9</v>
      </c>
      <c r="AI120" s="20">
        <v>10</v>
      </c>
      <c r="AJ120" s="15">
        <v>0</v>
      </c>
      <c r="AK120" s="15">
        <v>0</v>
      </c>
      <c r="AL120" s="15">
        <v>0</v>
      </c>
      <c r="AM120" s="15">
        <v>0</v>
      </c>
      <c r="AN120" s="15">
        <v>0</v>
      </c>
      <c r="AO120" s="15">
        <v>0</v>
      </c>
      <c r="AP120" s="15">
        <v>0</v>
      </c>
      <c r="AQ120" s="15">
        <v>0</v>
      </c>
      <c r="AR120" s="15">
        <v>0</v>
      </c>
      <c r="AS120" s="15">
        <v>0</v>
      </c>
      <c r="AT120" s="15">
        <v>0</v>
      </c>
      <c r="AU120" s="15">
        <v>0</v>
      </c>
      <c r="AV120" s="15">
        <v>0</v>
      </c>
      <c r="AW120" s="15">
        <v>0</v>
      </c>
      <c r="AX120" s="15">
        <v>0</v>
      </c>
      <c r="AY120" s="15">
        <v>0</v>
      </c>
      <c r="AZ120" s="15">
        <v>0</v>
      </c>
      <c r="BA120" s="15">
        <v>0</v>
      </c>
      <c r="BB120" s="15">
        <v>0</v>
      </c>
      <c r="BC120" s="15">
        <v>0</v>
      </c>
      <c r="BD120" s="15">
        <v>0</v>
      </c>
      <c r="BE120" s="15">
        <v>0</v>
      </c>
      <c r="BF120" s="15">
        <v>0</v>
      </c>
      <c r="BG120" s="15">
        <v>0</v>
      </c>
      <c r="BH120" s="15">
        <v>0</v>
      </c>
      <c r="BI120" s="15">
        <v>0</v>
      </c>
      <c r="BJ120" s="15">
        <v>0</v>
      </c>
      <c r="BK120" s="15">
        <v>0</v>
      </c>
      <c r="BL120" s="15">
        <v>0</v>
      </c>
      <c r="BM120" s="15">
        <v>0</v>
      </c>
      <c r="BN120" s="15">
        <v>0</v>
      </c>
      <c r="BO120" s="15">
        <v>0</v>
      </c>
      <c r="BP120" s="15">
        <v>0</v>
      </c>
      <c r="BQ120" s="15">
        <v>0</v>
      </c>
      <c r="BR120" s="15">
        <v>0</v>
      </c>
      <c r="BS120" s="15">
        <v>0</v>
      </c>
      <c r="BT120" s="15">
        <v>0</v>
      </c>
      <c r="BU120" s="15">
        <v>0</v>
      </c>
      <c r="BV120" s="15">
        <v>0</v>
      </c>
      <c r="BW120" s="15">
        <v>0</v>
      </c>
      <c r="BX120" s="15">
        <v>0</v>
      </c>
      <c r="BY120" s="15">
        <v>0</v>
      </c>
      <c r="BZ120" s="15">
        <v>0</v>
      </c>
      <c r="CA120" s="15">
        <v>0</v>
      </c>
      <c r="CB120" s="15">
        <v>74</v>
      </c>
      <c r="CC120" s="21"/>
      <c r="CD120" s="21"/>
      <c r="CE120" s="15">
        <v>20</v>
      </c>
      <c r="CG120" s="15">
        <v>4</v>
      </c>
      <c r="CH120" s="15">
        <v>1</v>
      </c>
      <c r="CI120" s="15">
        <v>2.5</v>
      </c>
      <c r="CJ120" s="15">
        <v>200</v>
      </c>
      <c r="CK120" s="15">
        <v>82</v>
      </c>
      <c r="CL120" s="15">
        <v>141</v>
      </c>
      <c r="CM120" s="15">
        <v>12.6</v>
      </c>
      <c r="CN120" s="15">
        <v>12.6</v>
      </c>
      <c r="CO120" s="15">
        <v>12.6</v>
      </c>
      <c r="CP120" s="15">
        <v>0</v>
      </c>
      <c r="CQ120" s="15">
        <v>0</v>
      </c>
    </row>
    <row r="121" spans="1:95" s="16" customFormat="1" x14ac:dyDescent="0.25">
      <c r="A121" s="27"/>
      <c r="B121" s="28" t="s">
        <v>123</v>
      </c>
      <c r="C121" s="29">
        <f>SUM(C116:C120)</f>
        <v>420</v>
      </c>
      <c r="D121" s="42">
        <f t="shared" ref="D121:BO121" si="6">SUM(D116:D120)</f>
        <v>14.05</v>
      </c>
      <c r="E121" s="42">
        <f t="shared" si="6"/>
        <v>10.35</v>
      </c>
      <c r="F121" s="42">
        <f t="shared" si="6"/>
        <v>11.34</v>
      </c>
      <c r="G121" s="42">
        <f t="shared" si="6"/>
        <v>0.90999999999999992</v>
      </c>
      <c r="H121" s="42">
        <f t="shared" si="6"/>
        <v>51.069999999999993</v>
      </c>
      <c r="I121" s="42">
        <f t="shared" si="6"/>
        <v>353.22749900000002</v>
      </c>
      <c r="J121" s="42">
        <f t="shared" si="6"/>
        <v>4.6100000000000003</v>
      </c>
      <c r="K121" s="42">
        <f t="shared" si="6"/>
        <v>0.08</v>
      </c>
      <c r="L121" s="42">
        <f t="shared" si="6"/>
        <v>0</v>
      </c>
      <c r="M121" s="42">
        <f t="shared" si="6"/>
        <v>0</v>
      </c>
      <c r="N121" s="42">
        <f t="shared" si="6"/>
        <v>30.020000000000003</v>
      </c>
      <c r="O121" s="42">
        <f t="shared" si="6"/>
        <v>17.559999999999999</v>
      </c>
      <c r="P121" s="42">
        <f t="shared" si="6"/>
        <v>3.49</v>
      </c>
      <c r="Q121" s="42">
        <f t="shared" si="6"/>
        <v>0</v>
      </c>
      <c r="R121" s="42">
        <f t="shared" si="6"/>
        <v>0</v>
      </c>
      <c r="S121" s="42">
        <f t="shared" si="6"/>
        <v>0.63</v>
      </c>
      <c r="T121" s="42">
        <f t="shared" si="6"/>
        <v>3.31</v>
      </c>
      <c r="U121" s="42">
        <f t="shared" si="6"/>
        <v>461.41999999999996</v>
      </c>
      <c r="V121" s="42">
        <f t="shared" si="6"/>
        <v>525.97</v>
      </c>
      <c r="W121" s="42">
        <f t="shared" si="6"/>
        <v>82.960000000000008</v>
      </c>
      <c r="X121" s="42">
        <f t="shared" si="6"/>
        <v>62.68</v>
      </c>
      <c r="Y121" s="42">
        <f t="shared" si="6"/>
        <v>207.65</v>
      </c>
      <c r="Z121" s="42">
        <f t="shared" si="6"/>
        <v>3.08</v>
      </c>
      <c r="AA121" s="42">
        <f t="shared" si="6"/>
        <v>124.2</v>
      </c>
      <c r="AB121" s="42">
        <f t="shared" si="6"/>
        <v>167.6</v>
      </c>
      <c r="AC121" s="42">
        <f t="shared" si="6"/>
        <v>237</v>
      </c>
      <c r="AD121" s="42">
        <f t="shared" si="6"/>
        <v>1.17</v>
      </c>
      <c r="AE121" s="42">
        <f t="shared" si="6"/>
        <v>0.13</v>
      </c>
      <c r="AF121" s="42">
        <f t="shared" si="6"/>
        <v>0.37</v>
      </c>
      <c r="AG121" s="42">
        <f t="shared" si="6"/>
        <v>0.88</v>
      </c>
      <c r="AH121" s="42">
        <f t="shared" si="6"/>
        <v>4.2300000000000004</v>
      </c>
      <c r="AI121" s="42">
        <f t="shared" si="6"/>
        <v>10.14</v>
      </c>
      <c r="AJ121" s="42">
        <f t="shared" si="6"/>
        <v>0</v>
      </c>
      <c r="AK121" s="42">
        <f t="shared" si="6"/>
        <v>673.9</v>
      </c>
      <c r="AL121" s="42">
        <f t="shared" si="6"/>
        <v>538.29999999999995</v>
      </c>
      <c r="AM121" s="42">
        <f t="shared" si="6"/>
        <v>951.8</v>
      </c>
      <c r="AN121" s="42">
        <f t="shared" si="6"/>
        <v>716.46</v>
      </c>
      <c r="AO121" s="42">
        <f t="shared" si="6"/>
        <v>338.09000000000003</v>
      </c>
      <c r="AP121" s="42">
        <f t="shared" si="6"/>
        <v>511.22</v>
      </c>
      <c r="AQ121" s="42">
        <f t="shared" si="6"/>
        <v>176.37</v>
      </c>
      <c r="AR121" s="42">
        <f t="shared" si="6"/>
        <v>607.62</v>
      </c>
      <c r="AS121" s="42">
        <f t="shared" si="6"/>
        <v>606.02</v>
      </c>
      <c r="AT121" s="42">
        <f t="shared" si="6"/>
        <v>676.53000000000009</v>
      </c>
      <c r="AU121" s="42">
        <f t="shared" si="6"/>
        <v>1012.8000000000001</v>
      </c>
      <c r="AV121" s="42">
        <f t="shared" si="6"/>
        <v>292.78999999999996</v>
      </c>
      <c r="AW121" s="42">
        <f t="shared" si="6"/>
        <v>404.09000000000003</v>
      </c>
      <c r="AX121" s="42">
        <f t="shared" si="6"/>
        <v>1968.0300000000002</v>
      </c>
      <c r="AY121" s="42">
        <f t="shared" si="6"/>
        <v>9.8699999999999992</v>
      </c>
      <c r="AZ121" s="42">
        <f t="shared" si="6"/>
        <v>516.80999999999995</v>
      </c>
      <c r="BA121" s="42">
        <f t="shared" si="6"/>
        <v>771.12</v>
      </c>
      <c r="BB121" s="42">
        <f t="shared" si="6"/>
        <v>410.71999999999997</v>
      </c>
      <c r="BC121" s="42">
        <f t="shared" si="6"/>
        <v>262.82</v>
      </c>
      <c r="BD121" s="42">
        <f t="shared" si="6"/>
        <v>0.08</v>
      </c>
      <c r="BE121" s="42">
        <f t="shared" si="6"/>
        <v>0.04</v>
      </c>
      <c r="BF121" s="42">
        <f t="shared" si="6"/>
        <v>0.02</v>
      </c>
      <c r="BG121" s="42">
        <f t="shared" si="6"/>
        <v>0.05</v>
      </c>
      <c r="BH121" s="42">
        <f t="shared" si="6"/>
        <v>0.05</v>
      </c>
      <c r="BI121" s="42">
        <f t="shared" si="6"/>
        <v>0.24</v>
      </c>
      <c r="BJ121" s="42">
        <f t="shared" si="6"/>
        <v>0</v>
      </c>
      <c r="BK121" s="42">
        <f t="shared" si="6"/>
        <v>0.73000000000000009</v>
      </c>
      <c r="BL121" s="42">
        <f t="shared" si="6"/>
        <v>0</v>
      </c>
      <c r="BM121" s="42">
        <f t="shared" si="6"/>
        <v>0.21</v>
      </c>
      <c r="BN121" s="42">
        <f t="shared" si="6"/>
        <v>0</v>
      </c>
      <c r="BO121" s="42">
        <f t="shared" si="6"/>
        <v>0</v>
      </c>
      <c r="BP121" s="42">
        <f t="shared" ref="BP121:CO121" si="7">SUM(BP116:BP120)</f>
        <v>0</v>
      </c>
      <c r="BQ121" s="42">
        <f t="shared" si="7"/>
        <v>0.05</v>
      </c>
      <c r="BR121" s="42">
        <f t="shared" si="7"/>
        <v>7.0000000000000007E-2</v>
      </c>
      <c r="BS121" s="42">
        <f t="shared" si="7"/>
        <v>0.58000000000000007</v>
      </c>
      <c r="BT121" s="42">
        <f t="shared" si="7"/>
        <v>0</v>
      </c>
      <c r="BU121" s="42">
        <f t="shared" si="7"/>
        <v>0</v>
      </c>
      <c r="BV121" s="42">
        <f t="shared" si="7"/>
        <v>0.19</v>
      </c>
      <c r="BW121" s="42">
        <f t="shared" si="7"/>
        <v>0.02</v>
      </c>
      <c r="BX121" s="42">
        <f t="shared" si="7"/>
        <v>0</v>
      </c>
      <c r="BY121" s="42">
        <f t="shared" si="7"/>
        <v>0</v>
      </c>
      <c r="BZ121" s="42">
        <f t="shared" si="7"/>
        <v>0</v>
      </c>
      <c r="CA121" s="42">
        <f t="shared" si="7"/>
        <v>0</v>
      </c>
      <c r="CB121" s="42">
        <f t="shared" si="7"/>
        <v>352.24</v>
      </c>
      <c r="CC121" s="42">
        <f t="shared" si="7"/>
        <v>0</v>
      </c>
      <c r="CD121" s="42">
        <f t="shared" si="7"/>
        <v>0</v>
      </c>
      <c r="CE121" s="42">
        <f t="shared" si="7"/>
        <v>152.13999999999999</v>
      </c>
      <c r="CF121" s="42">
        <f t="shared" si="7"/>
        <v>0</v>
      </c>
      <c r="CG121" s="42">
        <f t="shared" si="7"/>
        <v>48.07</v>
      </c>
      <c r="CH121" s="42">
        <f t="shared" si="7"/>
        <v>30.44</v>
      </c>
      <c r="CI121" s="42">
        <f t="shared" si="7"/>
        <v>39.25</v>
      </c>
      <c r="CJ121" s="42">
        <f t="shared" si="7"/>
        <v>1673.54</v>
      </c>
      <c r="CK121" s="42">
        <f t="shared" si="7"/>
        <v>645.41999999999996</v>
      </c>
      <c r="CL121" s="42">
        <f t="shared" si="7"/>
        <v>1159.48</v>
      </c>
      <c r="CM121" s="42">
        <f t="shared" si="7"/>
        <v>65.17</v>
      </c>
      <c r="CN121" s="42">
        <f t="shared" si="7"/>
        <v>46.190000000000005</v>
      </c>
      <c r="CO121" s="42">
        <f t="shared" si="7"/>
        <v>55.68</v>
      </c>
      <c r="CP121" s="16">
        <v>12.6</v>
      </c>
      <c r="CQ121" s="16">
        <v>0.45</v>
      </c>
    </row>
    <row r="122" spans="1:95" s="16" customFormat="1" x14ac:dyDescent="0.25">
      <c r="A122" s="27"/>
      <c r="B122" s="28" t="s">
        <v>124</v>
      </c>
      <c r="C122" s="29">
        <f>C102+C105+C114+C121</f>
        <v>1615</v>
      </c>
      <c r="D122" s="42">
        <f t="shared" ref="D122:BO122" si="8">D102+D105+D114+D121</f>
        <v>46.620000000000005</v>
      </c>
      <c r="E122" s="42">
        <f t="shared" si="8"/>
        <v>29.21</v>
      </c>
      <c r="F122" s="42">
        <f t="shared" si="8"/>
        <v>41.64</v>
      </c>
      <c r="G122" s="42">
        <f t="shared" si="8"/>
        <v>11.81</v>
      </c>
      <c r="H122" s="42">
        <f t="shared" si="8"/>
        <v>220.74</v>
      </c>
      <c r="I122" s="42">
        <f t="shared" si="8"/>
        <v>1414.067499</v>
      </c>
      <c r="J122" s="42">
        <f t="shared" si="8"/>
        <v>17.59</v>
      </c>
      <c r="K122" s="42">
        <f t="shared" si="8"/>
        <v>5.07</v>
      </c>
      <c r="L122" s="42">
        <f t="shared" si="8"/>
        <v>0</v>
      </c>
      <c r="M122" s="42">
        <f t="shared" si="8"/>
        <v>0</v>
      </c>
      <c r="N122" s="42">
        <f t="shared" si="8"/>
        <v>86.670000000000016</v>
      </c>
      <c r="O122" s="42">
        <f t="shared" si="8"/>
        <v>118.29</v>
      </c>
      <c r="P122" s="42">
        <f t="shared" si="8"/>
        <v>15.78</v>
      </c>
      <c r="Q122" s="42">
        <f t="shared" si="8"/>
        <v>0</v>
      </c>
      <c r="R122" s="42">
        <f t="shared" si="8"/>
        <v>0</v>
      </c>
      <c r="S122" s="42">
        <f t="shared" si="8"/>
        <v>2.31</v>
      </c>
      <c r="T122" s="42">
        <f t="shared" si="8"/>
        <v>11.08</v>
      </c>
      <c r="U122" s="42">
        <f t="shared" si="8"/>
        <v>1674</v>
      </c>
      <c r="V122" s="42">
        <f t="shared" si="8"/>
        <v>1855.59</v>
      </c>
      <c r="W122" s="42">
        <f t="shared" si="8"/>
        <v>291.27999999999997</v>
      </c>
      <c r="X122" s="42">
        <f t="shared" si="8"/>
        <v>189.29999999999998</v>
      </c>
      <c r="Y122" s="42">
        <f t="shared" si="8"/>
        <v>640.46</v>
      </c>
      <c r="Z122" s="42">
        <f t="shared" si="8"/>
        <v>11.22</v>
      </c>
      <c r="AA122" s="42">
        <f t="shared" si="8"/>
        <v>172.48000000000002</v>
      </c>
      <c r="AB122" s="42">
        <f t="shared" si="8"/>
        <v>1838.6899999999998</v>
      </c>
      <c r="AC122" s="42">
        <f t="shared" si="8"/>
        <v>636.62</v>
      </c>
      <c r="AD122" s="42">
        <f t="shared" si="8"/>
        <v>8.58</v>
      </c>
      <c r="AE122" s="42">
        <f t="shared" si="8"/>
        <v>0.54</v>
      </c>
      <c r="AF122" s="42">
        <f t="shared" si="8"/>
        <v>0.71</v>
      </c>
      <c r="AG122" s="42">
        <f t="shared" si="8"/>
        <v>6.35</v>
      </c>
      <c r="AH122" s="42">
        <f t="shared" si="8"/>
        <v>16.88</v>
      </c>
      <c r="AI122" s="42">
        <f t="shared" si="8"/>
        <v>39.380000000000003</v>
      </c>
      <c r="AJ122" s="42">
        <f t="shared" si="8"/>
        <v>0.2</v>
      </c>
      <c r="AK122" s="42">
        <f t="shared" si="8"/>
        <v>2227.5500000000002</v>
      </c>
      <c r="AL122" s="42">
        <f t="shared" si="8"/>
        <v>1849.6599999999999</v>
      </c>
      <c r="AM122" s="42">
        <f t="shared" si="8"/>
        <v>3511.12</v>
      </c>
      <c r="AN122" s="42">
        <f t="shared" si="8"/>
        <v>2888.44</v>
      </c>
      <c r="AO122" s="42">
        <f t="shared" si="8"/>
        <v>955.05000000000007</v>
      </c>
      <c r="AP122" s="42">
        <f t="shared" si="8"/>
        <v>1637.91</v>
      </c>
      <c r="AQ122" s="42">
        <f t="shared" si="8"/>
        <v>535.56999999999994</v>
      </c>
      <c r="AR122" s="42">
        <f t="shared" si="8"/>
        <v>2052.62</v>
      </c>
      <c r="AS122" s="42">
        <f t="shared" si="8"/>
        <v>2017.83</v>
      </c>
      <c r="AT122" s="42">
        <f t="shared" si="8"/>
        <v>1960.7600000000002</v>
      </c>
      <c r="AU122" s="42">
        <f t="shared" si="8"/>
        <v>2910.03</v>
      </c>
      <c r="AV122" s="42">
        <f t="shared" si="8"/>
        <v>1104.6199999999999</v>
      </c>
      <c r="AW122" s="42">
        <f t="shared" si="8"/>
        <v>1473.4299999999998</v>
      </c>
      <c r="AX122" s="42">
        <f t="shared" si="8"/>
        <v>7909.18</v>
      </c>
      <c r="AY122" s="42">
        <f t="shared" si="8"/>
        <v>168.25</v>
      </c>
      <c r="AZ122" s="42">
        <f t="shared" si="8"/>
        <v>2256.56</v>
      </c>
      <c r="BA122" s="42">
        <f t="shared" si="8"/>
        <v>2007.1999999999998</v>
      </c>
      <c r="BB122" s="42">
        <f t="shared" si="8"/>
        <v>1254.33</v>
      </c>
      <c r="BC122" s="42">
        <f t="shared" si="8"/>
        <v>713.55</v>
      </c>
      <c r="BD122" s="42">
        <f t="shared" si="8"/>
        <v>0.39</v>
      </c>
      <c r="BE122" s="42">
        <f t="shared" si="8"/>
        <v>0.18000000000000002</v>
      </c>
      <c r="BF122" s="42">
        <f t="shared" si="8"/>
        <v>9.0000000000000011E-2</v>
      </c>
      <c r="BG122" s="42">
        <f t="shared" si="8"/>
        <v>0.21999999999999997</v>
      </c>
      <c r="BH122" s="42">
        <f t="shared" si="8"/>
        <v>0.25</v>
      </c>
      <c r="BI122" s="42">
        <f t="shared" si="8"/>
        <v>1.1600000000000001</v>
      </c>
      <c r="BJ122" s="42">
        <f t="shared" si="8"/>
        <v>0</v>
      </c>
      <c r="BK122" s="42">
        <f t="shared" si="8"/>
        <v>4.0200000000000005</v>
      </c>
      <c r="BL122" s="42">
        <f t="shared" si="8"/>
        <v>0</v>
      </c>
      <c r="BM122" s="42">
        <f t="shared" si="8"/>
        <v>1.35</v>
      </c>
      <c r="BN122" s="42">
        <f t="shared" si="8"/>
        <v>0.03</v>
      </c>
      <c r="BO122" s="42">
        <f t="shared" si="8"/>
        <v>0.05</v>
      </c>
      <c r="BP122" s="42">
        <f t="shared" ref="BP122:CO122" si="9">BP102+BP105+BP114+BP121</f>
        <v>0</v>
      </c>
      <c r="BQ122" s="42">
        <f t="shared" si="9"/>
        <v>0.22999999999999998</v>
      </c>
      <c r="BR122" s="42">
        <f t="shared" si="9"/>
        <v>0.36000000000000004</v>
      </c>
      <c r="BS122" s="42">
        <f t="shared" si="9"/>
        <v>4.9399999999999995</v>
      </c>
      <c r="BT122" s="42">
        <f t="shared" si="9"/>
        <v>0</v>
      </c>
      <c r="BU122" s="42">
        <f t="shared" si="9"/>
        <v>0</v>
      </c>
      <c r="BV122" s="42">
        <f t="shared" si="9"/>
        <v>5.95</v>
      </c>
      <c r="BW122" s="42">
        <f t="shared" si="9"/>
        <v>7.0000000000000007E-2</v>
      </c>
      <c r="BX122" s="42">
        <f t="shared" si="9"/>
        <v>0</v>
      </c>
      <c r="BY122" s="42">
        <f t="shared" si="9"/>
        <v>0</v>
      </c>
      <c r="BZ122" s="42">
        <f t="shared" si="9"/>
        <v>0</v>
      </c>
      <c r="CA122" s="42">
        <f t="shared" si="9"/>
        <v>0</v>
      </c>
      <c r="CB122" s="42">
        <f t="shared" si="9"/>
        <v>1296.1200000000001</v>
      </c>
      <c r="CC122" s="42">
        <f t="shared" si="9"/>
        <v>0</v>
      </c>
      <c r="CD122" s="42" t="e">
        <f t="shared" si="9"/>
        <v>#REF!</v>
      </c>
      <c r="CE122" s="42">
        <f t="shared" si="9"/>
        <v>478.93999999999994</v>
      </c>
      <c r="CF122" s="42">
        <f t="shared" si="9"/>
        <v>0</v>
      </c>
      <c r="CG122" s="42">
        <f t="shared" si="9"/>
        <v>144.97999999999999</v>
      </c>
      <c r="CH122" s="42">
        <f t="shared" si="9"/>
        <v>86.539999999999992</v>
      </c>
      <c r="CI122" s="42">
        <f t="shared" si="9"/>
        <v>115.75</v>
      </c>
      <c r="CJ122" s="42">
        <f t="shared" si="9"/>
        <v>8937.18</v>
      </c>
      <c r="CK122" s="42">
        <f t="shared" si="9"/>
        <v>4195.2299999999996</v>
      </c>
      <c r="CL122" s="42">
        <f t="shared" si="9"/>
        <v>6566.2099999999991</v>
      </c>
      <c r="CM122" s="42">
        <f t="shared" si="9"/>
        <v>219.27999999999997</v>
      </c>
      <c r="CN122" s="42">
        <f t="shared" si="9"/>
        <v>142.78</v>
      </c>
      <c r="CO122" s="42">
        <f t="shared" si="9"/>
        <v>181.04</v>
      </c>
      <c r="CP122" s="16">
        <v>33</v>
      </c>
      <c r="CQ122" s="16">
        <v>2.36</v>
      </c>
    </row>
    <row r="124" spans="1:95" x14ac:dyDescent="0.25">
      <c r="B124" s="32" t="s">
        <v>175</v>
      </c>
    </row>
    <row r="125" spans="1:95" x14ac:dyDescent="0.25">
      <c r="B125" s="17" t="s">
        <v>101</v>
      </c>
    </row>
    <row r="126" spans="1:95" s="25" customFormat="1" x14ac:dyDescent="0.25">
      <c r="A126" s="22" t="str">
        <f>"-"</f>
        <v>-</v>
      </c>
      <c r="B126" s="23" t="s">
        <v>102</v>
      </c>
      <c r="C126" s="24">
        <v>40</v>
      </c>
      <c r="D126" s="24">
        <v>3.08</v>
      </c>
      <c r="E126" s="24">
        <v>0</v>
      </c>
      <c r="F126" s="24">
        <v>1.2</v>
      </c>
      <c r="G126" s="24">
        <v>1.2</v>
      </c>
      <c r="H126" s="24">
        <v>21.32</v>
      </c>
      <c r="I126" s="24">
        <v>107.80799999999999</v>
      </c>
      <c r="J126" s="24">
        <v>0.2</v>
      </c>
      <c r="K126" s="24">
        <v>0</v>
      </c>
      <c r="L126" s="24">
        <v>0</v>
      </c>
      <c r="M126" s="24">
        <v>0</v>
      </c>
      <c r="N126" s="24">
        <v>1.32</v>
      </c>
      <c r="O126" s="24">
        <v>18.72</v>
      </c>
      <c r="P126" s="24">
        <v>1.28</v>
      </c>
      <c r="Q126" s="24">
        <v>0</v>
      </c>
      <c r="R126" s="24">
        <v>0</v>
      </c>
      <c r="S126" s="24">
        <v>0.12</v>
      </c>
      <c r="T126" s="24">
        <v>0.64</v>
      </c>
      <c r="U126" s="24">
        <v>171.6</v>
      </c>
      <c r="V126" s="24">
        <v>52.4</v>
      </c>
      <c r="W126" s="24">
        <v>8.8000000000000007</v>
      </c>
      <c r="X126" s="24">
        <v>13.2</v>
      </c>
      <c r="Y126" s="24">
        <v>34</v>
      </c>
      <c r="Z126" s="24">
        <v>0.8</v>
      </c>
      <c r="AA126" s="24">
        <v>0</v>
      </c>
      <c r="AB126" s="24">
        <v>0</v>
      </c>
      <c r="AC126" s="24">
        <v>0</v>
      </c>
      <c r="AD126" s="24">
        <v>0.68</v>
      </c>
      <c r="AE126" s="24">
        <v>0.06</v>
      </c>
      <c r="AF126" s="24">
        <v>0.02</v>
      </c>
      <c r="AG126" s="24">
        <v>0.64</v>
      </c>
      <c r="AH126" s="24">
        <v>1.2</v>
      </c>
      <c r="AI126" s="24">
        <v>0</v>
      </c>
      <c r="AJ126" s="25">
        <v>0</v>
      </c>
      <c r="AK126" s="25">
        <v>148.80000000000001</v>
      </c>
      <c r="AL126" s="25">
        <v>154.4</v>
      </c>
      <c r="AM126" s="25">
        <v>236.4</v>
      </c>
      <c r="AN126" s="25">
        <v>79.599999999999994</v>
      </c>
      <c r="AO126" s="25">
        <v>46.8</v>
      </c>
      <c r="AP126" s="25">
        <v>93.6</v>
      </c>
      <c r="AQ126" s="25">
        <v>35.200000000000003</v>
      </c>
      <c r="AR126" s="25">
        <v>168</v>
      </c>
      <c r="AS126" s="25">
        <v>104.4</v>
      </c>
      <c r="AT126" s="25">
        <v>145.19999999999999</v>
      </c>
      <c r="AU126" s="25">
        <v>120.4</v>
      </c>
      <c r="AV126" s="25">
        <v>64.400000000000006</v>
      </c>
      <c r="AW126" s="25">
        <v>112</v>
      </c>
      <c r="AX126" s="25">
        <v>930</v>
      </c>
      <c r="AY126" s="25">
        <v>0</v>
      </c>
      <c r="AZ126" s="25">
        <v>302.8</v>
      </c>
      <c r="BA126" s="25">
        <v>132.4</v>
      </c>
      <c r="BB126" s="25">
        <v>88.8</v>
      </c>
      <c r="BC126" s="25">
        <v>69.2</v>
      </c>
      <c r="BD126" s="25">
        <v>0</v>
      </c>
      <c r="BE126" s="25">
        <v>0</v>
      </c>
      <c r="BF126" s="25">
        <v>0</v>
      </c>
      <c r="BG126" s="25">
        <v>0</v>
      </c>
      <c r="BH126" s="25">
        <v>0</v>
      </c>
      <c r="BI126" s="25">
        <v>0.01</v>
      </c>
      <c r="BJ126" s="25">
        <v>0</v>
      </c>
      <c r="BK126" s="25">
        <v>0.13</v>
      </c>
      <c r="BL126" s="25">
        <v>0</v>
      </c>
      <c r="BM126" s="25">
        <v>0.06</v>
      </c>
      <c r="BN126" s="25">
        <v>0</v>
      </c>
      <c r="BO126" s="25">
        <v>0</v>
      </c>
      <c r="BP126" s="25">
        <v>0</v>
      </c>
      <c r="BQ126" s="25">
        <v>0</v>
      </c>
      <c r="BR126" s="25">
        <v>0</v>
      </c>
      <c r="BS126" s="25">
        <v>0.47</v>
      </c>
      <c r="BT126" s="25">
        <v>0</v>
      </c>
      <c r="BU126" s="25">
        <v>0</v>
      </c>
      <c r="BV126" s="25">
        <v>0.35</v>
      </c>
      <c r="BW126" s="25">
        <v>0.01</v>
      </c>
      <c r="BX126" s="25">
        <v>0</v>
      </c>
      <c r="BY126" s="25">
        <v>0</v>
      </c>
      <c r="BZ126" s="25">
        <v>0</v>
      </c>
      <c r="CA126" s="25">
        <v>0</v>
      </c>
      <c r="CB126" s="25">
        <v>13.64</v>
      </c>
      <c r="CC126" s="26"/>
      <c r="CD126" s="26"/>
      <c r="CE126" s="25">
        <v>0</v>
      </c>
      <c r="CG126" s="25">
        <v>0</v>
      </c>
      <c r="CH126" s="25">
        <v>0</v>
      </c>
      <c r="CI126" s="25">
        <v>0</v>
      </c>
      <c r="CJ126" s="25">
        <v>665</v>
      </c>
      <c r="CK126" s="25">
        <v>256.2</v>
      </c>
      <c r="CL126" s="25">
        <v>460.6</v>
      </c>
      <c r="CM126" s="25">
        <v>5.32</v>
      </c>
      <c r="CN126" s="25">
        <v>5.32</v>
      </c>
      <c r="CO126" s="25">
        <v>5.32</v>
      </c>
      <c r="CP126" s="25">
        <v>0</v>
      </c>
      <c r="CQ126" s="25">
        <v>0</v>
      </c>
    </row>
    <row r="127" spans="1:95" s="25" customFormat="1" x14ac:dyDescent="0.25">
      <c r="A127" s="22" t="str">
        <f>"-"</f>
        <v>-</v>
      </c>
      <c r="B127" s="23" t="s">
        <v>103</v>
      </c>
      <c r="C127" s="24">
        <v>5</v>
      </c>
      <c r="D127" s="24">
        <v>0.04</v>
      </c>
      <c r="E127" s="24">
        <v>0.04</v>
      </c>
      <c r="F127" s="24">
        <v>3.63</v>
      </c>
      <c r="G127" s="24">
        <v>0</v>
      </c>
      <c r="H127" s="24">
        <v>7.0000000000000007E-2</v>
      </c>
      <c r="I127" s="24">
        <v>33.031999999999996</v>
      </c>
      <c r="J127" s="24">
        <v>2.36</v>
      </c>
      <c r="K127" s="24">
        <v>0.11</v>
      </c>
      <c r="L127" s="24">
        <v>0</v>
      </c>
      <c r="M127" s="24">
        <v>0</v>
      </c>
      <c r="N127" s="24">
        <v>7.0000000000000007E-2</v>
      </c>
      <c r="O127" s="24">
        <v>0</v>
      </c>
      <c r="P127" s="24">
        <v>0</v>
      </c>
      <c r="Q127" s="24">
        <v>0</v>
      </c>
      <c r="R127" s="24">
        <v>0</v>
      </c>
      <c r="S127" s="24">
        <v>0</v>
      </c>
      <c r="T127" s="24">
        <v>7.0000000000000007E-2</v>
      </c>
      <c r="U127" s="24">
        <v>0.75</v>
      </c>
      <c r="V127" s="24">
        <v>1.5</v>
      </c>
      <c r="W127" s="24">
        <v>1.2</v>
      </c>
      <c r="X127" s="24">
        <v>0</v>
      </c>
      <c r="Y127" s="24">
        <v>1.5</v>
      </c>
      <c r="Z127" s="24">
        <v>0.01</v>
      </c>
      <c r="AA127" s="24">
        <v>20</v>
      </c>
      <c r="AB127" s="24">
        <v>15</v>
      </c>
      <c r="AC127" s="24">
        <v>22.5</v>
      </c>
      <c r="AD127" s="24">
        <v>0.05</v>
      </c>
      <c r="AE127" s="24">
        <v>0</v>
      </c>
      <c r="AF127" s="24">
        <v>0.01</v>
      </c>
      <c r="AG127" s="24">
        <v>0.01</v>
      </c>
      <c r="AH127" s="24">
        <v>0.01</v>
      </c>
      <c r="AI127" s="24">
        <v>0</v>
      </c>
      <c r="AJ127" s="25">
        <v>0</v>
      </c>
      <c r="AK127" s="25">
        <v>2.1</v>
      </c>
      <c r="AL127" s="25">
        <v>2.0499999999999998</v>
      </c>
      <c r="AM127" s="25">
        <v>3.8</v>
      </c>
      <c r="AN127" s="25">
        <v>2.25</v>
      </c>
      <c r="AO127" s="25">
        <v>0.85</v>
      </c>
      <c r="AP127" s="25">
        <v>2.35</v>
      </c>
      <c r="AQ127" s="25">
        <v>2.15</v>
      </c>
      <c r="AR127" s="25">
        <v>2.1</v>
      </c>
      <c r="AS127" s="25">
        <v>1.8</v>
      </c>
      <c r="AT127" s="25">
        <v>1.3</v>
      </c>
      <c r="AU127" s="25">
        <v>2.85</v>
      </c>
      <c r="AV127" s="25">
        <v>1.75</v>
      </c>
      <c r="AW127" s="25">
        <v>1.2</v>
      </c>
      <c r="AX127" s="25">
        <v>7.1</v>
      </c>
      <c r="AY127" s="25">
        <v>0</v>
      </c>
      <c r="AZ127" s="25">
        <v>2.4</v>
      </c>
      <c r="BA127" s="25">
        <v>2.7</v>
      </c>
      <c r="BB127" s="25">
        <v>2.1</v>
      </c>
      <c r="BC127" s="25">
        <v>0.5</v>
      </c>
      <c r="BD127" s="25">
        <v>0.13</v>
      </c>
      <c r="BE127" s="25">
        <v>0.06</v>
      </c>
      <c r="BF127" s="25">
        <v>0.03</v>
      </c>
      <c r="BG127" s="25">
        <v>0.08</v>
      </c>
      <c r="BH127" s="25">
        <v>0.09</v>
      </c>
      <c r="BI127" s="25">
        <v>0.4</v>
      </c>
      <c r="BJ127" s="25">
        <v>0</v>
      </c>
      <c r="BK127" s="25">
        <v>1.1000000000000001</v>
      </c>
      <c r="BL127" s="25">
        <v>0</v>
      </c>
      <c r="BM127" s="25">
        <v>0.34</v>
      </c>
      <c r="BN127" s="25">
        <v>0</v>
      </c>
      <c r="BO127" s="25">
        <v>0</v>
      </c>
      <c r="BP127" s="25">
        <v>0</v>
      </c>
      <c r="BQ127" s="25">
        <v>0.08</v>
      </c>
      <c r="BR127" s="25">
        <v>0.12</v>
      </c>
      <c r="BS127" s="25">
        <v>0.9</v>
      </c>
      <c r="BT127" s="25">
        <v>0</v>
      </c>
      <c r="BU127" s="25">
        <v>0</v>
      </c>
      <c r="BV127" s="25">
        <v>0.05</v>
      </c>
      <c r="BW127" s="25">
        <v>0</v>
      </c>
      <c r="BX127" s="25">
        <v>0</v>
      </c>
      <c r="BY127" s="25">
        <v>0</v>
      </c>
      <c r="BZ127" s="25">
        <v>0</v>
      </c>
      <c r="CA127" s="25">
        <v>0</v>
      </c>
      <c r="CB127" s="25">
        <v>1.25</v>
      </c>
      <c r="CC127" s="26"/>
      <c r="CD127" s="26"/>
      <c r="CE127" s="25">
        <v>22.5</v>
      </c>
      <c r="CG127" s="25">
        <v>0.2</v>
      </c>
      <c r="CH127" s="25">
        <v>0.05</v>
      </c>
      <c r="CI127" s="25">
        <v>0.13</v>
      </c>
      <c r="CJ127" s="25">
        <v>10</v>
      </c>
      <c r="CK127" s="25">
        <v>4.0999999999999996</v>
      </c>
      <c r="CL127" s="25">
        <v>7.05</v>
      </c>
      <c r="CM127" s="25">
        <v>0.86</v>
      </c>
      <c r="CN127" s="25">
        <v>0.44</v>
      </c>
      <c r="CO127" s="25">
        <v>0.65</v>
      </c>
      <c r="CP127" s="25">
        <v>0</v>
      </c>
      <c r="CQ127" s="25">
        <v>0</v>
      </c>
    </row>
    <row r="128" spans="1:95" s="25" customFormat="1" ht="18" customHeight="1" x14ac:dyDescent="0.25">
      <c r="A128" s="22" t="str">
        <f>"32/10"</f>
        <v>32/10</v>
      </c>
      <c r="B128" s="23" t="s">
        <v>145</v>
      </c>
      <c r="C128" s="24">
        <v>180</v>
      </c>
      <c r="D128" s="24">
        <v>3.22</v>
      </c>
      <c r="E128" s="24">
        <v>2.56</v>
      </c>
      <c r="F128" s="24">
        <v>2.36</v>
      </c>
      <c r="G128" s="24">
        <v>0.16</v>
      </c>
      <c r="H128" s="24">
        <v>13.04</v>
      </c>
      <c r="I128" s="24">
        <v>83.95768799999999</v>
      </c>
      <c r="J128" s="24">
        <v>1.53</v>
      </c>
      <c r="K128" s="24">
        <v>0</v>
      </c>
      <c r="L128" s="24">
        <v>0</v>
      </c>
      <c r="M128" s="24">
        <v>0</v>
      </c>
      <c r="N128" s="24">
        <v>13.04</v>
      </c>
      <c r="O128" s="24">
        <v>0</v>
      </c>
      <c r="P128" s="24">
        <v>0</v>
      </c>
      <c r="Q128" s="24">
        <v>0</v>
      </c>
      <c r="R128" s="24">
        <v>0</v>
      </c>
      <c r="S128" s="24">
        <v>0.09</v>
      </c>
      <c r="T128" s="24">
        <v>0.64</v>
      </c>
      <c r="U128" s="24">
        <v>44.64</v>
      </c>
      <c r="V128" s="24">
        <v>130.35</v>
      </c>
      <c r="W128" s="24">
        <v>105.02</v>
      </c>
      <c r="X128" s="24">
        <v>11.97</v>
      </c>
      <c r="Y128" s="24">
        <v>75.33</v>
      </c>
      <c r="Z128" s="24">
        <v>0.11</v>
      </c>
      <c r="AA128" s="24">
        <v>18</v>
      </c>
      <c r="AB128" s="24">
        <v>8.1</v>
      </c>
      <c r="AC128" s="24">
        <v>19.8</v>
      </c>
      <c r="AD128" s="24">
        <v>0</v>
      </c>
      <c r="AE128" s="24">
        <v>0.03</v>
      </c>
      <c r="AF128" s="24">
        <v>0.12</v>
      </c>
      <c r="AG128" s="24">
        <v>0.08</v>
      </c>
      <c r="AH128" s="24">
        <v>0.72</v>
      </c>
      <c r="AI128" s="24">
        <v>0.47</v>
      </c>
      <c r="AJ128" s="25">
        <v>0</v>
      </c>
      <c r="AK128" s="25">
        <v>0</v>
      </c>
      <c r="AL128" s="25">
        <v>0</v>
      </c>
      <c r="AM128" s="25">
        <v>0</v>
      </c>
      <c r="AN128" s="25">
        <v>0</v>
      </c>
      <c r="AO128" s="25">
        <v>0</v>
      </c>
      <c r="AP128" s="25">
        <v>0</v>
      </c>
      <c r="AQ128" s="25">
        <v>0</v>
      </c>
      <c r="AR128" s="25">
        <v>0</v>
      </c>
      <c r="AS128" s="25">
        <v>0</v>
      </c>
      <c r="AT128" s="25">
        <v>0</v>
      </c>
      <c r="AU128" s="25">
        <v>0</v>
      </c>
      <c r="AV128" s="25">
        <v>0</v>
      </c>
      <c r="AW128" s="25">
        <v>0</v>
      </c>
      <c r="AX128" s="25">
        <v>0</v>
      </c>
      <c r="AY128" s="25">
        <v>0</v>
      </c>
      <c r="AZ128" s="25">
        <v>0</v>
      </c>
      <c r="BA128" s="25">
        <v>0</v>
      </c>
      <c r="BB128" s="25">
        <v>0</v>
      </c>
      <c r="BC128" s="25">
        <v>0</v>
      </c>
      <c r="BD128" s="25">
        <v>0</v>
      </c>
      <c r="BE128" s="25">
        <v>0</v>
      </c>
      <c r="BF128" s="25">
        <v>0</v>
      </c>
      <c r="BG128" s="25">
        <v>0</v>
      </c>
      <c r="BH128" s="25">
        <v>0</v>
      </c>
      <c r="BI128" s="25">
        <v>0</v>
      </c>
      <c r="BJ128" s="25">
        <v>0</v>
      </c>
      <c r="BK128" s="25">
        <v>0</v>
      </c>
      <c r="BL128" s="25">
        <v>0</v>
      </c>
      <c r="BM128" s="25">
        <v>0</v>
      </c>
      <c r="BN128" s="25">
        <v>0</v>
      </c>
      <c r="BO128" s="25">
        <v>0</v>
      </c>
      <c r="BP128" s="25">
        <v>0</v>
      </c>
      <c r="BQ128" s="25">
        <v>0</v>
      </c>
      <c r="BR128" s="25">
        <v>0</v>
      </c>
      <c r="BS128" s="25">
        <v>0</v>
      </c>
      <c r="BT128" s="25">
        <v>0</v>
      </c>
      <c r="BU128" s="25">
        <v>0</v>
      </c>
      <c r="BV128" s="25">
        <v>0</v>
      </c>
      <c r="BW128" s="25">
        <v>0</v>
      </c>
      <c r="BX128" s="25">
        <v>0</v>
      </c>
      <c r="BY128" s="25">
        <v>0</v>
      </c>
      <c r="BZ128" s="25">
        <v>0</v>
      </c>
      <c r="CA128" s="25">
        <v>0</v>
      </c>
      <c r="CB128" s="25">
        <v>179.42</v>
      </c>
      <c r="CC128" s="26"/>
      <c r="CD128" s="26"/>
      <c r="CE128" s="25">
        <v>19.350000000000001</v>
      </c>
      <c r="CG128" s="25">
        <v>10.37</v>
      </c>
      <c r="CH128" s="25">
        <v>4.07</v>
      </c>
      <c r="CI128" s="25">
        <v>7.22</v>
      </c>
      <c r="CJ128" s="25">
        <v>850.32</v>
      </c>
      <c r="CK128" s="25">
        <v>325.44</v>
      </c>
      <c r="CL128" s="25">
        <v>587.88</v>
      </c>
      <c r="CM128" s="25">
        <v>34.369999999999997</v>
      </c>
      <c r="CN128" s="25">
        <v>16.350000000000001</v>
      </c>
      <c r="CO128" s="25">
        <v>25.36</v>
      </c>
      <c r="CP128" s="25">
        <v>9</v>
      </c>
      <c r="CQ128" s="25">
        <v>0</v>
      </c>
    </row>
    <row r="129" spans="1:95" s="15" customFormat="1" ht="31.5" x14ac:dyDescent="0.25">
      <c r="A129" s="18" t="str">
        <f>"6/4"</f>
        <v>6/4</v>
      </c>
      <c r="B129" s="19" t="s">
        <v>146</v>
      </c>
      <c r="C129" s="20">
        <v>180</v>
      </c>
      <c r="D129" s="20">
        <v>6.93</v>
      </c>
      <c r="E129" s="20">
        <v>2.59</v>
      </c>
      <c r="F129" s="20">
        <v>7.59</v>
      </c>
      <c r="G129" s="20">
        <v>2.19</v>
      </c>
      <c r="H129" s="20">
        <v>30.84</v>
      </c>
      <c r="I129" s="20">
        <v>215.97667920000001</v>
      </c>
      <c r="J129" s="20">
        <v>4.1500000000000004</v>
      </c>
      <c r="K129" s="20">
        <v>0.1</v>
      </c>
      <c r="L129" s="20">
        <v>0</v>
      </c>
      <c r="M129" s="20">
        <v>0</v>
      </c>
      <c r="N129" s="20">
        <v>8.24</v>
      </c>
      <c r="O129" s="20">
        <v>20.55</v>
      </c>
      <c r="P129" s="20">
        <v>2.0499999999999998</v>
      </c>
      <c r="Q129" s="20">
        <v>0</v>
      </c>
      <c r="R129" s="20">
        <v>0</v>
      </c>
      <c r="S129" s="20">
        <v>0.09</v>
      </c>
      <c r="T129" s="20">
        <v>1.76</v>
      </c>
      <c r="U129" s="20">
        <v>224.83</v>
      </c>
      <c r="V129" s="20">
        <v>249.18</v>
      </c>
      <c r="W129" s="20">
        <v>125.68</v>
      </c>
      <c r="X129" s="20">
        <v>56.18</v>
      </c>
      <c r="Y129" s="20">
        <v>186.71</v>
      </c>
      <c r="Z129" s="20">
        <v>1.38</v>
      </c>
      <c r="AA129" s="20">
        <v>36</v>
      </c>
      <c r="AB129" s="20">
        <v>20.25</v>
      </c>
      <c r="AC129" s="20">
        <v>40.049999999999997</v>
      </c>
      <c r="AD129" s="20">
        <v>0.62</v>
      </c>
      <c r="AE129" s="20">
        <v>0.17</v>
      </c>
      <c r="AF129" s="20">
        <v>0.16</v>
      </c>
      <c r="AG129" s="20">
        <v>0.39</v>
      </c>
      <c r="AH129" s="20">
        <v>2.39</v>
      </c>
      <c r="AI129" s="20">
        <v>0.47</v>
      </c>
      <c r="AJ129" s="15">
        <v>0</v>
      </c>
      <c r="AK129" s="15">
        <v>199.42</v>
      </c>
      <c r="AL129" s="15">
        <v>142.22</v>
      </c>
      <c r="AM129" s="15">
        <v>227.38</v>
      </c>
      <c r="AN129" s="15">
        <v>150.16</v>
      </c>
      <c r="AO129" s="15">
        <v>43.79</v>
      </c>
      <c r="AP129" s="15">
        <v>136.13999999999999</v>
      </c>
      <c r="AQ129" s="15">
        <v>70.69</v>
      </c>
      <c r="AR129" s="15">
        <v>191.31</v>
      </c>
      <c r="AS129" s="15">
        <v>173.05</v>
      </c>
      <c r="AT129" s="15">
        <v>260.81</v>
      </c>
      <c r="AU129" s="15">
        <v>325.68</v>
      </c>
      <c r="AV129" s="15">
        <v>87.63</v>
      </c>
      <c r="AW129" s="15">
        <v>360.56</v>
      </c>
      <c r="AX129" s="15">
        <v>693.52</v>
      </c>
      <c r="AY129" s="15">
        <v>0</v>
      </c>
      <c r="AZ129" s="15">
        <v>228.26</v>
      </c>
      <c r="BA129" s="15">
        <v>183.72</v>
      </c>
      <c r="BB129" s="15">
        <v>158.13999999999999</v>
      </c>
      <c r="BC129" s="15">
        <v>99.93</v>
      </c>
      <c r="BD129" s="15">
        <v>0.12</v>
      </c>
      <c r="BE129" s="15">
        <v>0.05</v>
      </c>
      <c r="BF129" s="15">
        <v>0.03</v>
      </c>
      <c r="BG129" s="15">
        <v>7.0000000000000007E-2</v>
      </c>
      <c r="BH129" s="15">
        <v>0.08</v>
      </c>
      <c r="BI129" s="15">
        <v>0.36</v>
      </c>
      <c r="BJ129" s="15">
        <v>0</v>
      </c>
      <c r="BK129" s="15">
        <v>1.44</v>
      </c>
      <c r="BL129" s="15">
        <v>0</v>
      </c>
      <c r="BM129" s="15">
        <v>0.32</v>
      </c>
      <c r="BN129" s="15">
        <v>0</v>
      </c>
      <c r="BO129" s="15">
        <v>0</v>
      </c>
      <c r="BP129" s="15">
        <v>0</v>
      </c>
      <c r="BQ129" s="15">
        <v>7.0000000000000007E-2</v>
      </c>
      <c r="BR129" s="15">
        <v>0.1</v>
      </c>
      <c r="BS129" s="15">
        <v>1.55</v>
      </c>
      <c r="BT129" s="15">
        <v>0</v>
      </c>
      <c r="BU129" s="15">
        <v>0</v>
      </c>
      <c r="BV129" s="15">
        <v>0.84</v>
      </c>
      <c r="BW129" s="15">
        <v>0.02</v>
      </c>
      <c r="BX129" s="15">
        <v>0</v>
      </c>
      <c r="BY129" s="15">
        <v>0</v>
      </c>
      <c r="BZ129" s="15">
        <v>0</v>
      </c>
      <c r="CA129" s="15">
        <v>0</v>
      </c>
      <c r="CB129" s="15">
        <v>146.75</v>
      </c>
      <c r="CC129" s="21"/>
      <c r="CD129" s="21"/>
      <c r="CE129" s="15">
        <v>39.380000000000003</v>
      </c>
      <c r="CG129" s="15">
        <v>26.58</v>
      </c>
      <c r="CH129" s="15">
        <v>10.71</v>
      </c>
      <c r="CI129" s="15">
        <v>18.649999999999999</v>
      </c>
      <c r="CJ129" s="15">
        <v>1650.5</v>
      </c>
      <c r="CK129" s="15">
        <v>749.64</v>
      </c>
      <c r="CL129" s="15">
        <v>1200.07</v>
      </c>
      <c r="CM129" s="15">
        <v>26.74</v>
      </c>
      <c r="CN129" s="15">
        <v>13.25</v>
      </c>
      <c r="CO129" s="15">
        <v>19.989999999999998</v>
      </c>
      <c r="CP129" s="15">
        <v>3.6</v>
      </c>
      <c r="CQ129" s="15">
        <v>0.45</v>
      </c>
    </row>
    <row r="130" spans="1:95" s="16" customFormat="1" x14ac:dyDescent="0.25">
      <c r="A130" s="27"/>
      <c r="B130" s="28" t="s">
        <v>107</v>
      </c>
      <c r="C130" s="29">
        <f>SUM(C126:C129)</f>
        <v>405</v>
      </c>
      <c r="D130" s="29">
        <v>13.27</v>
      </c>
      <c r="E130" s="29">
        <v>5.19</v>
      </c>
      <c r="F130" s="29">
        <v>14.78</v>
      </c>
      <c r="G130" s="29">
        <v>3.55</v>
      </c>
      <c r="H130" s="29">
        <v>65.260000000000005</v>
      </c>
      <c r="I130" s="29">
        <v>440.77</v>
      </c>
      <c r="J130" s="29">
        <v>8.24</v>
      </c>
      <c r="K130" s="29">
        <v>0.21</v>
      </c>
      <c r="L130" s="29">
        <v>0</v>
      </c>
      <c r="M130" s="29">
        <v>0</v>
      </c>
      <c r="N130" s="29">
        <v>22.66</v>
      </c>
      <c r="O130" s="29">
        <v>39.270000000000003</v>
      </c>
      <c r="P130" s="29">
        <v>3.33</v>
      </c>
      <c r="Q130" s="29">
        <v>0</v>
      </c>
      <c r="R130" s="29">
        <v>0</v>
      </c>
      <c r="S130" s="29">
        <v>0.3</v>
      </c>
      <c r="T130" s="29">
        <v>3.11</v>
      </c>
      <c r="U130" s="29">
        <v>441.82</v>
      </c>
      <c r="V130" s="29">
        <v>433.43</v>
      </c>
      <c r="W130" s="29">
        <v>240.7</v>
      </c>
      <c r="X130" s="29">
        <v>81.349999999999994</v>
      </c>
      <c r="Y130" s="29">
        <v>297.54000000000002</v>
      </c>
      <c r="Z130" s="29">
        <v>2.2999999999999998</v>
      </c>
      <c r="AA130" s="29">
        <v>74</v>
      </c>
      <c r="AB130" s="29">
        <v>43.35</v>
      </c>
      <c r="AC130" s="29">
        <v>82.35</v>
      </c>
      <c r="AD130" s="29">
        <v>1.35</v>
      </c>
      <c r="AE130" s="29">
        <v>0.26</v>
      </c>
      <c r="AF130" s="29">
        <v>0.31</v>
      </c>
      <c r="AG130" s="29">
        <v>1.1100000000000001</v>
      </c>
      <c r="AH130" s="29">
        <v>4.32</v>
      </c>
      <c r="AI130" s="29">
        <v>0.94</v>
      </c>
      <c r="AJ130" s="16">
        <v>0</v>
      </c>
      <c r="AK130" s="16">
        <v>350.32</v>
      </c>
      <c r="AL130" s="16">
        <v>298.67</v>
      </c>
      <c r="AM130" s="16">
        <v>467.58</v>
      </c>
      <c r="AN130" s="16">
        <v>232.01</v>
      </c>
      <c r="AO130" s="16">
        <v>91.44</v>
      </c>
      <c r="AP130" s="16">
        <v>232.09</v>
      </c>
      <c r="AQ130" s="16">
        <v>108.04</v>
      </c>
      <c r="AR130" s="16">
        <v>361.41</v>
      </c>
      <c r="AS130" s="16">
        <v>279.25</v>
      </c>
      <c r="AT130" s="16">
        <v>407.31</v>
      </c>
      <c r="AU130" s="16">
        <v>448.93</v>
      </c>
      <c r="AV130" s="16">
        <v>153.78</v>
      </c>
      <c r="AW130" s="16">
        <v>473.76</v>
      </c>
      <c r="AX130" s="16">
        <v>1630.62</v>
      </c>
      <c r="AY130" s="16">
        <v>0</v>
      </c>
      <c r="AZ130" s="16">
        <v>533.46</v>
      </c>
      <c r="BA130" s="16">
        <v>318.82</v>
      </c>
      <c r="BB130" s="16">
        <v>249.04</v>
      </c>
      <c r="BC130" s="16">
        <v>169.63</v>
      </c>
      <c r="BD130" s="16">
        <v>0.25</v>
      </c>
      <c r="BE130" s="16">
        <v>0.12</v>
      </c>
      <c r="BF130" s="16">
        <v>0.06</v>
      </c>
      <c r="BG130" s="16">
        <v>0.14000000000000001</v>
      </c>
      <c r="BH130" s="16">
        <v>0.17</v>
      </c>
      <c r="BI130" s="16">
        <v>0.76</v>
      </c>
      <c r="BJ130" s="16">
        <v>0</v>
      </c>
      <c r="BK130" s="16">
        <v>2.67</v>
      </c>
      <c r="BL130" s="16">
        <v>0</v>
      </c>
      <c r="BM130" s="16">
        <v>0.72</v>
      </c>
      <c r="BN130" s="16">
        <v>0</v>
      </c>
      <c r="BO130" s="16">
        <v>0</v>
      </c>
      <c r="BP130" s="16">
        <v>0</v>
      </c>
      <c r="BQ130" s="16">
        <v>0.14000000000000001</v>
      </c>
      <c r="BR130" s="16">
        <v>0.22</v>
      </c>
      <c r="BS130" s="16">
        <v>2.92</v>
      </c>
      <c r="BT130" s="16">
        <v>0</v>
      </c>
      <c r="BU130" s="16">
        <v>0</v>
      </c>
      <c r="BV130" s="16">
        <v>1.24</v>
      </c>
      <c r="BW130" s="16">
        <v>0.03</v>
      </c>
      <c r="BX130" s="16">
        <v>0</v>
      </c>
      <c r="BY130" s="16">
        <v>0</v>
      </c>
      <c r="BZ130" s="16">
        <v>0</v>
      </c>
      <c r="CA130" s="16">
        <v>0</v>
      </c>
      <c r="CB130" s="16">
        <v>341.06</v>
      </c>
      <c r="CC130" s="13"/>
      <c r="CD130" s="13" t="e">
        <f>$I$130/#REF!*100</f>
        <v>#REF!</v>
      </c>
      <c r="CE130" s="16">
        <v>81.23</v>
      </c>
      <c r="CG130" s="16">
        <v>37.15</v>
      </c>
      <c r="CH130" s="16">
        <v>14.83</v>
      </c>
      <c r="CI130" s="16">
        <v>25.99</v>
      </c>
      <c r="CJ130" s="16">
        <v>3175.82</v>
      </c>
      <c r="CK130" s="16">
        <v>1335.38</v>
      </c>
      <c r="CL130" s="16">
        <v>2255.6</v>
      </c>
      <c r="CM130" s="16">
        <v>67.290000000000006</v>
      </c>
      <c r="CN130" s="16">
        <v>35.36</v>
      </c>
      <c r="CO130" s="16">
        <v>51.32</v>
      </c>
      <c r="CP130" s="16">
        <v>12.6</v>
      </c>
      <c r="CQ130" s="16">
        <v>0.45</v>
      </c>
    </row>
    <row r="131" spans="1:95" x14ac:dyDescent="0.25">
      <c r="B131" s="17" t="s">
        <v>108</v>
      </c>
    </row>
    <row r="132" spans="1:95" s="15" customFormat="1" x14ac:dyDescent="0.25">
      <c r="A132" s="18" t="str">
        <f>"-"</f>
        <v>-</v>
      </c>
      <c r="B132" s="19" t="s">
        <v>147</v>
      </c>
      <c r="C132" s="20">
        <v>100</v>
      </c>
      <c r="D132" s="20">
        <v>4.0999999999999996</v>
      </c>
      <c r="E132" s="20">
        <v>4.0999999999999996</v>
      </c>
      <c r="F132" s="20">
        <v>1.5</v>
      </c>
      <c r="G132" s="20">
        <v>0</v>
      </c>
      <c r="H132" s="20">
        <v>5.9</v>
      </c>
      <c r="I132" s="20">
        <v>55.62</v>
      </c>
      <c r="J132" s="20">
        <v>0.9</v>
      </c>
      <c r="K132" s="20">
        <v>0</v>
      </c>
      <c r="L132" s="20">
        <v>0</v>
      </c>
      <c r="M132" s="20">
        <v>0</v>
      </c>
      <c r="N132" s="20">
        <v>5.9</v>
      </c>
      <c r="O132" s="20">
        <v>0</v>
      </c>
      <c r="P132" s="20">
        <v>0</v>
      </c>
      <c r="Q132" s="20">
        <v>0</v>
      </c>
      <c r="R132" s="20">
        <v>0</v>
      </c>
      <c r="S132" s="20">
        <v>1.1000000000000001</v>
      </c>
      <c r="T132" s="20">
        <v>0.9</v>
      </c>
      <c r="U132" s="20">
        <v>50</v>
      </c>
      <c r="V132" s="20">
        <v>152</v>
      </c>
      <c r="W132" s="20">
        <v>124</v>
      </c>
      <c r="X132" s="20">
        <v>15</v>
      </c>
      <c r="Y132" s="20">
        <v>95</v>
      </c>
      <c r="Z132" s="20">
        <v>0.1</v>
      </c>
      <c r="AA132" s="20">
        <v>10</v>
      </c>
      <c r="AB132" s="20">
        <v>0</v>
      </c>
      <c r="AC132" s="20">
        <v>10</v>
      </c>
      <c r="AD132" s="20">
        <v>0</v>
      </c>
      <c r="AE132" s="20">
        <v>0.03</v>
      </c>
      <c r="AF132" s="20">
        <v>0.15</v>
      </c>
      <c r="AG132" s="20">
        <v>0.2</v>
      </c>
      <c r="AH132" s="20">
        <v>1.2</v>
      </c>
      <c r="AI132" s="20">
        <v>0.6</v>
      </c>
      <c r="AJ132" s="15">
        <v>0</v>
      </c>
      <c r="AK132" s="15">
        <v>323</v>
      </c>
      <c r="AL132" s="15">
        <v>300</v>
      </c>
      <c r="AM132" s="15">
        <v>450</v>
      </c>
      <c r="AN132" s="15">
        <v>387</v>
      </c>
      <c r="AO132" s="15">
        <v>115</v>
      </c>
      <c r="AP132" s="15">
        <v>216</v>
      </c>
      <c r="AQ132" s="15">
        <v>72</v>
      </c>
      <c r="AR132" s="15">
        <v>225</v>
      </c>
      <c r="AS132" s="15">
        <v>160</v>
      </c>
      <c r="AT132" s="15">
        <v>174</v>
      </c>
      <c r="AU132" s="15">
        <v>344</v>
      </c>
      <c r="AV132" s="15">
        <v>156</v>
      </c>
      <c r="AW132" s="15">
        <v>93</v>
      </c>
      <c r="AX132" s="15">
        <v>897</v>
      </c>
      <c r="AY132" s="15">
        <v>0</v>
      </c>
      <c r="AZ132" s="15">
        <v>518</v>
      </c>
      <c r="BA132" s="15">
        <v>278</v>
      </c>
      <c r="BB132" s="15">
        <v>242</v>
      </c>
      <c r="BC132" s="15">
        <v>50</v>
      </c>
      <c r="BD132" s="15">
        <v>0.1</v>
      </c>
      <c r="BE132" s="15">
        <v>7.0000000000000007E-2</v>
      </c>
      <c r="BF132" s="15">
        <v>0.04</v>
      </c>
      <c r="BG132" s="15">
        <v>0.08</v>
      </c>
      <c r="BH132" s="15">
        <v>0.09</v>
      </c>
      <c r="BI132" s="15">
        <v>0.45</v>
      </c>
      <c r="BJ132" s="15">
        <v>0.03</v>
      </c>
      <c r="BK132" s="15">
        <v>0.56000000000000005</v>
      </c>
      <c r="BL132" s="15">
        <v>0.02</v>
      </c>
      <c r="BM132" s="15">
        <v>0.31</v>
      </c>
      <c r="BN132" s="15">
        <v>0.04</v>
      </c>
      <c r="BO132" s="15">
        <v>0</v>
      </c>
      <c r="BP132" s="15">
        <v>0</v>
      </c>
      <c r="BQ132" s="15">
        <v>0.04</v>
      </c>
      <c r="BR132" s="15">
        <v>0.08</v>
      </c>
      <c r="BS132" s="15">
        <v>0.69</v>
      </c>
      <c r="BT132" s="15">
        <v>0.01</v>
      </c>
      <c r="BU132" s="15">
        <v>0</v>
      </c>
      <c r="BV132" s="15">
        <v>0.02</v>
      </c>
      <c r="BW132" s="15">
        <v>0.03</v>
      </c>
      <c r="BX132" s="15">
        <v>0.08</v>
      </c>
      <c r="BY132" s="15">
        <v>0</v>
      </c>
      <c r="BZ132" s="15">
        <v>0</v>
      </c>
      <c r="CA132" s="15">
        <v>0</v>
      </c>
      <c r="CB132" s="15">
        <v>86.5</v>
      </c>
      <c r="CC132" s="21"/>
      <c r="CD132" s="21"/>
      <c r="CE132" s="15">
        <v>10</v>
      </c>
      <c r="CG132" s="15">
        <v>9</v>
      </c>
      <c r="CH132" s="15">
        <v>9</v>
      </c>
      <c r="CI132" s="15">
        <v>9</v>
      </c>
      <c r="CJ132" s="15">
        <v>3240</v>
      </c>
      <c r="CK132" s="15">
        <v>2070</v>
      </c>
      <c r="CL132" s="15">
        <v>2655</v>
      </c>
      <c r="CM132" s="15">
        <v>2</v>
      </c>
      <c r="CN132" s="15">
        <v>2</v>
      </c>
      <c r="CO132" s="15">
        <v>2</v>
      </c>
      <c r="CP132" s="15">
        <v>0</v>
      </c>
      <c r="CQ132" s="15">
        <v>0</v>
      </c>
    </row>
    <row r="133" spans="1:95" s="16" customFormat="1" x14ac:dyDescent="0.25">
      <c r="A133" s="27"/>
      <c r="B133" s="28" t="s">
        <v>110</v>
      </c>
      <c r="C133" s="29">
        <f>SUM(C132)</f>
        <v>100</v>
      </c>
      <c r="D133" s="29">
        <v>4.0999999999999996</v>
      </c>
      <c r="E133" s="29">
        <v>4.0999999999999996</v>
      </c>
      <c r="F133" s="29">
        <v>1.5</v>
      </c>
      <c r="G133" s="29">
        <v>0</v>
      </c>
      <c r="H133" s="29">
        <v>5.9</v>
      </c>
      <c r="I133" s="29">
        <v>55.62</v>
      </c>
      <c r="J133" s="29">
        <v>0.9</v>
      </c>
      <c r="K133" s="29">
        <v>0</v>
      </c>
      <c r="L133" s="29">
        <v>0</v>
      </c>
      <c r="M133" s="29">
        <v>0</v>
      </c>
      <c r="N133" s="29">
        <v>5.9</v>
      </c>
      <c r="O133" s="29">
        <v>0</v>
      </c>
      <c r="P133" s="29">
        <v>0</v>
      </c>
      <c r="Q133" s="29">
        <v>0</v>
      </c>
      <c r="R133" s="29">
        <v>0</v>
      </c>
      <c r="S133" s="29">
        <v>1.1000000000000001</v>
      </c>
      <c r="T133" s="29">
        <v>0.9</v>
      </c>
      <c r="U133" s="29">
        <v>50</v>
      </c>
      <c r="V133" s="29">
        <v>152</v>
      </c>
      <c r="W133" s="29">
        <v>124</v>
      </c>
      <c r="X133" s="29">
        <v>15</v>
      </c>
      <c r="Y133" s="29">
        <v>95</v>
      </c>
      <c r="Z133" s="29">
        <v>0.1</v>
      </c>
      <c r="AA133" s="29">
        <v>10</v>
      </c>
      <c r="AB133" s="29">
        <v>0</v>
      </c>
      <c r="AC133" s="29">
        <v>10</v>
      </c>
      <c r="AD133" s="29">
        <v>0</v>
      </c>
      <c r="AE133" s="29">
        <v>0.03</v>
      </c>
      <c r="AF133" s="29">
        <v>0.15</v>
      </c>
      <c r="AG133" s="29">
        <v>0.2</v>
      </c>
      <c r="AH133" s="29">
        <v>1.2</v>
      </c>
      <c r="AI133" s="29">
        <v>0.6</v>
      </c>
      <c r="AJ133" s="16">
        <v>0</v>
      </c>
      <c r="AK133" s="16">
        <v>323</v>
      </c>
      <c r="AL133" s="16">
        <v>300</v>
      </c>
      <c r="AM133" s="16">
        <v>450</v>
      </c>
      <c r="AN133" s="16">
        <v>387</v>
      </c>
      <c r="AO133" s="16">
        <v>115</v>
      </c>
      <c r="AP133" s="16">
        <v>216</v>
      </c>
      <c r="AQ133" s="16">
        <v>72</v>
      </c>
      <c r="AR133" s="16">
        <v>225</v>
      </c>
      <c r="AS133" s="16">
        <v>160</v>
      </c>
      <c r="AT133" s="16">
        <v>174</v>
      </c>
      <c r="AU133" s="16">
        <v>344</v>
      </c>
      <c r="AV133" s="16">
        <v>156</v>
      </c>
      <c r="AW133" s="16">
        <v>93</v>
      </c>
      <c r="AX133" s="16">
        <v>897</v>
      </c>
      <c r="AY133" s="16">
        <v>0</v>
      </c>
      <c r="AZ133" s="16">
        <v>518</v>
      </c>
      <c r="BA133" s="16">
        <v>278</v>
      </c>
      <c r="BB133" s="16">
        <v>242</v>
      </c>
      <c r="BC133" s="16">
        <v>50</v>
      </c>
      <c r="BD133" s="16">
        <v>0.1</v>
      </c>
      <c r="BE133" s="16">
        <v>7.0000000000000007E-2</v>
      </c>
      <c r="BF133" s="16">
        <v>0.04</v>
      </c>
      <c r="BG133" s="16">
        <v>0.08</v>
      </c>
      <c r="BH133" s="16">
        <v>0.09</v>
      </c>
      <c r="BI133" s="16">
        <v>0.45</v>
      </c>
      <c r="BJ133" s="16">
        <v>0.03</v>
      </c>
      <c r="BK133" s="16">
        <v>0.56000000000000005</v>
      </c>
      <c r="BL133" s="16">
        <v>0.02</v>
      </c>
      <c r="BM133" s="16">
        <v>0.31</v>
      </c>
      <c r="BN133" s="16">
        <v>0.04</v>
      </c>
      <c r="BO133" s="16">
        <v>0</v>
      </c>
      <c r="BP133" s="16">
        <v>0</v>
      </c>
      <c r="BQ133" s="16">
        <v>0.04</v>
      </c>
      <c r="BR133" s="16">
        <v>0.08</v>
      </c>
      <c r="BS133" s="16">
        <v>0.69</v>
      </c>
      <c r="BT133" s="16">
        <v>0.01</v>
      </c>
      <c r="BU133" s="16">
        <v>0</v>
      </c>
      <c r="BV133" s="16">
        <v>0.02</v>
      </c>
      <c r="BW133" s="16">
        <v>0.03</v>
      </c>
      <c r="BX133" s="16">
        <v>0.08</v>
      </c>
      <c r="BY133" s="16">
        <v>0</v>
      </c>
      <c r="BZ133" s="16">
        <v>0</v>
      </c>
      <c r="CA133" s="16">
        <v>0</v>
      </c>
      <c r="CB133" s="16">
        <v>86.5</v>
      </c>
      <c r="CC133" s="13"/>
      <c r="CD133" s="13" t="e">
        <f>$I$133/#REF!*100</f>
        <v>#REF!</v>
      </c>
      <c r="CE133" s="16">
        <v>10</v>
      </c>
      <c r="CG133" s="16">
        <v>9</v>
      </c>
      <c r="CH133" s="16">
        <v>9</v>
      </c>
      <c r="CI133" s="16">
        <v>9</v>
      </c>
      <c r="CJ133" s="16">
        <v>3240</v>
      </c>
      <c r="CK133" s="16">
        <v>2070</v>
      </c>
      <c r="CL133" s="16">
        <v>2655</v>
      </c>
      <c r="CM133" s="16">
        <v>2</v>
      </c>
      <c r="CN133" s="16">
        <v>2</v>
      </c>
      <c r="CO133" s="16">
        <v>2</v>
      </c>
      <c r="CP133" s="16">
        <v>0</v>
      </c>
      <c r="CQ133" s="16">
        <v>0</v>
      </c>
    </row>
    <row r="134" spans="1:95" x14ac:dyDescent="0.25">
      <c r="B134" s="17" t="s">
        <v>111</v>
      </c>
    </row>
    <row r="135" spans="1:95" s="25" customFormat="1" x14ac:dyDescent="0.25">
      <c r="A135" s="22" t="str">
        <f>"-"</f>
        <v>-</v>
      </c>
      <c r="B135" s="23" t="s">
        <v>112</v>
      </c>
      <c r="C135" s="24">
        <v>20</v>
      </c>
      <c r="D135" s="24">
        <v>1.32</v>
      </c>
      <c r="E135" s="24">
        <v>0</v>
      </c>
      <c r="F135" s="24">
        <v>0.13</v>
      </c>
      <c r="G135" s="24">
        <v>0.13</v>
      </c>
      <c r="H135" s="24">
        <v>9.3800000000000008</v>
      </c>
      <c r="I135" s="24">
        <v>44.780199999999994</v>
      </c>
      <c r="J135" s="24">
        <v>0</v>
      </c>
      <c r="K135" s="24">
        <v>0</v>
      </c>
      <c r="L135" s="24">
        <v>0</v>
      </c>
      <c r="M135" s="24">
        <v>0</v>
      </c>
      <c r="N135" s="24">
        <v>0.22</v>
      </c>
      <c r="O135" s="24">
        <v>9.1199999999999992</v>
      </c>
      <c r="P135" s="24">
        <v>0.04</v>
      </c>
      <c r="Q135" s="24">
        <v>0</v>
      </c>
      <c r="R135" s="24">
        <v>0</v>
      </c>
      <c r="S135" s="24">
        <v>0</v>
      </c>
      <c r="T135" s="24">
        <v>0.36</v>
      </c>
      <c r="U135" s="24">
        <v>0</v>
      </c>
      <c r="V135" s="24">
        <v>0</v>
      </c>
      <c r="W135" s="24">
        <v>0</v>
      </c>
      <c r="X135" s="24">
        <v>0</v>
      </c>
      <c r="Y135" s="24">
        <v>0</v>
      </c>
      <c r="Z135" s="24">
        <v>0</v>
      </c>
      <c r="AA135" s="24">
        <v>0</v>
      </c>
      <c r="AB135" s="24">
        <v>0</v>
      </c>
      <c r="AC135" s="24">
        <v>0</v>
      </c>
      <c r="AD135" s="24">
        <v>0</v>
      </c>
      <c r="AE135" s="24">
        <v>0</v>
      </c>
      <c r="AF135" s="24">
        <v>0</v>
      </c>
      <c r="AG135" s="24">
        <v>0</v>
      </c>
      <c r="AH135" s="24">
        <v>0</v>
      </c>
      <c r="AI135" s="24">
        <v>0</v>
      </c>
      <c r="AJ135" s="25">
        <v>0</v>
      </c>
      <c r="AK135" s="25">
        <v>63.86</v>
      </c>
      <c r="AL135" s="25">
        <v>66.47</v>
      </c>
      <c r="AM135" s="25">
        <v>101.79</v>
      </c>
      <c r="AN135" s="25">
        <v>33.76</v>
      </c>
      <c r="AO135" s="25">
        <v>20.010000000000002</v>
      </c>
      <c r="AP135" s="25">
        <v>40.020000000000003</v>
      </c>
      <c r="AQ135" s="25">
        <v>15.14</v>
      </c>
      <c r="AR135" s="25">
        <v>72.38</v>
      </c>
      <c r="AS135" s="25">
        <v>44.89</v>
      </c>
      <c r="AT135" s="25">
        <v>62.64</v>
      </c>
      <c r="AU135" s="25">
        <v>51.68</v>
      </c>
      <c r="AV135" s="25">
        <v>27.14</v>
      </c>
      <c r="AW135" s="25">
        <v>48.02</v>
      </c>
      <c r="AX135" s="25">
        <v>401.59</v>
      </c>
      <c r="AY135" s="25">
        <v>0</v>
      </c>
      <c r="AZ135" s="25">
        <v>130.85</v>
      </c>
      <c r="BA135" s="25">
        <v>56.9</v>
      </c>
      <c r="BB135" s="25">
        <v>37.76</v>
      </c>
      <c r="BC135" s="25">
        <v>29.93</v>
      </c>
      <c r="BD135" s="25">
        <v>0</v>
      </c>
      <c r="BE135" s="25">
        <v>0</v>
      </c>
      <c r="BF135" s="25">
        <v>0</v>
      </c>
      <c r="BG135" s="25">
        <v>0</v>
      </c>
      <c r="BH135" s="25">
        <v>0</v>
      </c>
      <c r="BI135" s="25">
        <v>0</v>
      </c>
      <c r="BJ135" s="25">
        <v>0</v>
      </c>
      <c r="BK135" s="25">
        <v>0.02</v>
      </c>
      <c r="BL135" s="25">
        <v>0</v>
      </c>
      <c r="BM135" s="25">
        <v>0</v>
      </c>
      <c r="BN135" s="25">
        <v>0</v>
      </c>
      <c r="BO135" s="25">
        <v>0</v>
      </c>
      <c r="BP135" s="25">
        <v>0</v>
      </c>
      <c r="BQ135" s="25">
        <v>0</v>
      </c>
      <c r="BR135" s="25">
        <v>0</v>
      </c>
      <c r="BS135" s="25">
        <v>0.01</v>
      </c>
      <c r="BT135" s="25">
        <v>0</v>
      </c>
      <c r="BU135" s="25">
        <v>0</v>
      </c>
      <c r="BV135" s="25">
        <v>0.06</v>
      </c>
      <c r="BW135" s="25">
        <v>0</v>
      </c>
      <c r="BX135" s="25">
        <v>0</v>
      </c>
      <c r="BY135" s="25">
        <v>0</v>
      </c>
      <c r="BZ135" s="25">
        <v>0</v>
      </c>
      <c r="CA135" s="25">
        <v>0</v>
      </c>
      <c r="CB135" s="25">
        <v>7.82</v>
      </c>
      <c r="CC135" s="26"/>
      <c r="CD135" s="26"/>
      <c r="CE135" s="25">
        <v>0</v>
      </c>
      <c r="CG135" s="25">
        <v>0</v>
      </c>
      <c r="CH135" s="25">
        <v>0</v>
      </c>
      <c r="CI135" s="25">
        <v>0</v>
      </c>
      <c r="CJ135" s="25">
        <v>380</v>
      </c>
      <c r="CK135" s="25">
        <v>146.4</v>
      </c>
      <c r="CL135" s="25">
        <v>263.2</v>
      </c>
      <c r="CM135" s="25">
        <v>3.04</v>
      </c>
      <c r="CN135" s="25">
        <v>3.04</v>
      </c>
      <c r="CO135" s="25">
        <v>3.04</v>
      </c>
      <c r="CP135" s="25">
        <v>0</v>
      </c>
      <c r="CQ135" s="25">
        <v>0</v>
      </c>
    </row>
    <row r="136" spans="1:95" s="25" customFormat="1" x14ac:dyDescent="0.25">
      <c r="A136" s="22" t="str">
        <f>"-"</f>
        <v>-</v>
      </c>
      <c r="B136" s="23" t="s">
        <v>113</v>
      </c>
      <c r="C136" s="24">
        <v>20</v>
      </c>
      <c r="D136" s="24">
        <v>1.32</v>
      </c>
      <c r="E136" s="24">
        <v>0</v>
      </c>
      <c r="F136" s="24">
        <v>0.24</v>
      </c>
      <c r="G136" s="24">
        <v>0.24</v>
      </c>
      <c r="H136" s="24">
        <v>8.34</v>
      </c>
      <c r="I136" s="24">
        <v>38.676000000000002</v>
      </c>
      <c r="J136" s="24">
        <v>0.04</v>
      </c>
      <c r="K136" s="24">
        <v>0</v>
      </c>
      <c r="L136" s="24">
        <v>0</v>
      </c>
      <c r="M136" s="24">
        <v>0</v>
      </c>
      <c r="N136" s="24">
        <v>0.24</v>
      </c>
      <c r="O136" s="24">
        <v>6.44</v>
      </c>
      <c r="P136" s="24">
        <v>1.66</v>
      </c>
      <c r="Q136" s="24">
        <v>0</v>
      </c>
      <c r="R136" s="24">
        <v>0</v>
      </c>
      <c r="S136" s="24">
        <v>0.2</v>
      </c>
      <c r="T136" s="24">
        <v>0.5</v>
      </c>
      <c r="U136" s="24">
        <v>122</v>
      </c>
      <c r="V136" s="24">
        <v>49</v>
      </c>
      <c r="W136" s="24">
        <v>7</v>
      </c>
      <c r="X136" s="24">
        <v>9.4</v>
      </c>
      <c r="Y136" s="24">
        <v>31.6</v>
      </c>
      <c r="Z136" s="24">
        <v>0.78</v>
      </c>
      <c r="AA136" s="24">
        <v>0</v>
      </c>
      <c r="AB136" s="24">
        <v>1</v>
      </c>
      <c r="AC136" s="24">
        <v>0.2</v>
      </c>
      <c r="AD136" s="24">
        <v>0.28000000000000003</v>
      </c>
      <c r="AE136" s="24">
        <v>0.04</v>
      </c>
      <c r="AF136" s="24">
        <v>0.02</v>
      </c>
      <c r="AG136" s="24">
        <v>0.14000000000000001</v>
      </c>
      <c r="AH136" s="24">
        <v>0.4</v>
      </c>
      <c r="AI136" s="24">
        <v>0</v>
      </c>
      <c r="AJ136" s="25">
        <v>0</v>
      </c>
      <c r="AK136" s="25">
        <v>64.400000000000006</v>
      </c>
      <c r="AL136" s="25">
        <v>49.6</v>
      </c>
      <c r="AM136" s="25">
        <v>85.4</v>
      </c>
      <c r="AN136" s="25">
        <v>44.6</v>
      </c>
      <c r="AO136" s="25">
        <v>18.600000000000001</v>
      </c>
      <c r="AP136" s="25">
        <v>39.6</v>
      </c>
      <c r="AQ136" s="25">
        <v>16</v>
      </c>
      <c r="AR136" s="25">
        <v>74.2</v>
      </c>
      <c r="AS136" s="25">
        <v>59.4</v>
      </c>
      <c r="AT136" s="25">
        <v>58.2</v>
      </c>
      <c r="AU136" s="25">
        <v>92.8</v>
      </c>
      <c r="AV136" s="25">
        <v>24.8</v>
      </c>
      <c r="AW136" s="25">
        <v>62</v>
      </c>
      <c r="AX136" s="25">
        <v>311.8</v>
      </c>
      <c r="AY136" s="25">
        <v>0</v>
      </c>
      <c r="AZ136" s="25">
        <v>105.2</v>
      </c>
      <c r="BA136" s="25">
        <v>58.2</v>
      </c>
      <c r="BB136" s="25">
        <v>36</v>
      </c>
      <c r="BC136" s="25">
        <v>26</v>
      </c>
      <c r="BD136" s="25">
        <v>0</v>
      </c>
      <c r="BE136" s="25">
        <v>0</v>
      </c>
      <c r="BF136" s="25">
        <v>0</v>
      </c>
      <c r="BG136" s="25">
        <v>0</v>
      </c>
      <c r="BH136" s="25">
        <v>0</v>
      </c>
      <c r="BI136" s="25">
        <v>0</v>
      </c>
      <c r="BJ136" s="25">
        <v>0</v>
      </c>
      <c r="BK136" s="25">
        <v>0.03</v>
      </c>
      <c r="BL136" s="25">
        <v>0</v>
      </c>
      <c r="BM136" s="25">
        <v>0</v>
      </c>
      <c r="BN136" s="25">
        <v>0</v>
      </c>
      <c r="BO136" s="25">
        <v>0</v>
      </c>
      <c r="BP136" s="25">
        <v>0</v>
      </c>
      <c r="BQ136" s="25">
        <v>0</v>
      </c>
      <c r="BR136" s="25">
        <v>0</v>
      </c>
      <c r="BS136" s="25">
        <v>0.02</v>
      </c>
      <c r="BT136" s="25">
        <v>0</v>
      </c>
      <c r="BU136" s="25">
        <v>0</v>
      </c>
      <c r="BV136" s="25">
        <v>0.1</v>
      </c>
      <c r="BW136" s="25">
        <v>0.02</v>
      </c>
      <c r="BX136" s="25">
        <v>0</v>
      </c>
      <c r="BY136" s="25">
        <v>0</v>
      </c>
      <c r="BZ136" s="25">
        <v>0</v>
      </c>
      <c r="CA136" s="25">
        <v>0</v>
      </c>
      <c r="CB136" s="25">
        <v>9.4</v>
      </c>
      <c r="CC136" s="26"/>
      <c r="CD136" s="26"/>
      <c r="CE136" s="25">
        <v>0.17</v>
      </c>
      <c r="CG136" s="25">
        <v>1</v>
      </c>
      <c r="CH136" s="25">
        <v>1</v>
      </c>
      <c r="CI136" s="25">
        <v>1</v>
      </c>
      <c r="CJ136" s="25">
        <v>190</v>
      </c>
      <c r="CK136" s="25">
        <v>73.2</v>
      </c>
      <c r="CL136" s="25">
        <v>131.6</v>
      </c>
      <c r="CM136" s="25">
        <v>1.9</v>
      </c>
      <c r="CN136" s="25">
        <v>1.58</v>
      </c>
      <c r="CO136" s="25">
        <v>1.74</v>
      </c>
      <c r="CP136" s="25">
        <v>0</v>
      </c>
      <c r="CQ136" s="25">
        <v>0</v>
      </c>
    </row>
    <row r="137" spans="1:95" s="25" customFormat="1" x14ac:dyDescent="0.25">
      <c r="A137" s="22" t="str">
        <f>"3/10"</f>
        <v>3/10</v>
      </c>
      <c r="B137" s="23" t="s">
        <v>114</v>
      </c>
      <c r="C137" s="24">
        <v>180</v>
      </c>
      <c r="D137" s="24">
        <v>0.14000000000000001</v>
      </c>
      <c r="E137" s="24">
        <v>0</v>
      </c>
      <c r="F137" s="24">
        <v>0.14000000000000001</v>
      </c>
      <c r="G137" s="24">
        <v>0.14000000000000001</v>
      </c>
      <c r="H137" s="24">
        <v>21.67</v>
      </c>
      <c r="I137" s="24">
        <v>84.015215999999995</v>
      </c>
      <c r="J137" s="24">
        <v>0.04</v>
      </c>
      <c r="K137" s="24">
        <v>0</v>
      </c>
      <c r="L137" s="24">
        <v>0</v>
      </c>
      <c r="M137" s="24">
        <v>0</v>
      </c>
      <c r="N137" s="24">
        <v>20.78</v>
      </c>
      <c r="O137" s="24">
        <v>0.27</v>
      </c>
      <c r="P137" s="24">
        <v>0.62</v>
      </c>
      <c r="Q137" s="24">
        <v>0</v>
      </c>
      <c r="R137" s="24">
        <v>0</v>
      </c>
      <c r="S137" s="24">
        <v>0.28999999999999998</v>
      </c>
      <c r="T137" s="24">
        <v>0.2</v>
      </c>
      <c r="U137" s="24">
        <v>9.44</v>
      </c>
      <c r="V137" s="24">
        <v>99.61</v>
      </c>
      <c r="W137" s="24">
        <v>6.11</v>
      </c>
      <c r="X137" s="24">
        <v>3.08</v>
      </c>
      <c r="Y137" s="24">
        <v>3.68</v>
      </c>
      <c r="Z137" s="24">
        <v>0.82</v>
      </c>
      <c r="AA137" s="24">
        <v>0</v>
      </c>
      <c r="AB137" s="24">
        <v>9.7200000000000006</v>
      </c>
      <c r="AC137" s="24">
        <v>1.8</v>
      </c>
      <c r="AD137" s="24">
        <v>7.0000000000000007E-2</v>
      </c>
      <c r="AE137" s="24">
        <v>0.01</v>
      </c>
      <c r="AF137" s="24">
        <v>0.01</v>
      </c>
      <c r="AG137" s="24">
        <v>0.09</v>
      </c>
      <c r="AH137" s="24">
        <v>0.14000000000000001</v>
      </c>
      <c r="AI137" s="24">
        <v>1.44</v>
      </c>
      <c r="AJ137" s="25">
        <v>0</v>
      </c>
      <c r="AK137" s="25">
        <v>4.2300000000000004</v>
      </c>
      <c r="AL137" s="25">
        <v>4.59</v>
      </c>
      <c r="AM137" s="25">
        <v>6.7</v>
      </c>
      <c r="AN137" s="25">
        <v>6.35</v>
      </c>
      <c r="AO137" s="25">
        <v>1.06</v>
      </c>
      <c r="AP137" s="25">
        <v>3.88</v>
      </c>
      <c r="AQ137" s="25">
        <v>1.06</v>
      </c>
      <c r="AR137" s="25">
        <v>3.18</v>
      </c>
      <c r="AS137" s="25">
        <v>6</v>
      </c>
      <c r="AT137" s="25">
        <v>3.53</v>
      </c>
      <c r="AU137" s="25">
        <v>27.52</v>
      </c>
      <c r="AV137" s="25">
        <v>2.4700000000000002</v>
      </c>
      <c r="AW137" s="25">
        <v>4.9400000000000004</v>
      </c>
      <c r="AX137" s="25">
        <v>14.82</v>
      </c>
      <c r="AY137" s="25">
        <v>0</v>
      </c>
      <c r="AZ137" s="25">
        <v>4.59</v>
      </c>
      <c r="BA137" s="25">
        <v>5.64</v>
      </c>
      <c r="BB137" s="25">
        <v>2.12</v>
      </c>
      <c r="BC137" s="25">
        <v>1.76</v>
      </c>
      <c r="BD137" s="25">
        <v>0</v>
      </c>
      <c r="BE137" s="25">
        <v>0</v>
      </c>
      <c r="BF137" s="25">
        <v>0</v>
      </c>
      <c r="BG137" s="25">
        <v>0</v>
      </c>
      <c r="BH137" s="25">
        <v>0</v>
      </c>
      <c r="BI137" s="25">
        <v>0</v>
      </c>
      <c r="BJ137" s="25">
        <v>0</v>
      </c>
      <c r="BK137" s="25">
        <v>0</v>
      </c>
      <c r="BL137" s="25">
        <v>0</v>
      </c>
      <c r="BM137" s="25">
        <v>0</v>
      </c>
      <c r="BN137" s="25">
        <v>0</v>
      </c>
      <c r="BO137" s="25">
        <v>0</v>
      </c>
      <c r="BP137" s="25">
        <v>0</v>
      </c>
      <c r="BQ137" s="25">
        <v>0</v>
      </c>
      <c r="BR137" s="25">
        <v>0</v>
      </c>
      <c r="BS137" s="25">
        <v>0</v>
      </c>
      <c r="BT137" s="25">
        <v>0</v>
      </c>
      <c r="BU137" s="25">
        <v>0</v>
      </c>
      <c r="BV137" s="25">
        <v>0</v>
      </c>
      <c r="BW137" s="25">
        <v>0</v>
      </c>
      <c r="BX137" s="25">
        <v>0</v>
      </c>
      <c r="BY137" s="25">
        <v>0</v>
      </c>
      <c r="BZ137" s="25">
        <v>0</v>
      </c>
      <c r="CA137" s="25">
        <v>0</v>
      </c>
      <c r="CB137" s="25">
        <v>220.09</v>
      </c>
      <c r="CC137" s="26"/>
      <c r="CD137" s="26"/>
      <c r="CE137" s="25">
        <v>1.62</v>
      </c>
      <c r="CG137" s="25">
        <v>3.75</v>
      </c>
      <c r="CH137" s="25">
        <v>3.75</v>
      </c>
      <c r="CI137" s="25">
        <v>3.75</v>
      </c>
      <c r="CJ137" s="25">
        <v>360</v>
      </c>
      <c r="CK137" s="25">
        <v>174.15</v>
      </c>
      <c r="CL137" s="25">
        <v>267.08</v>
      </c>
      <c r="CM137" s="25">
        <v>34.340000000000003</v>
      </c>
      <c r="CN137" s="25">
        <v>20.16</v>
      </c>
      <c r="CO137" s="25">
        <v>27.25</v>
      </c>
      <c r="CP137" s="25">
        <v>18</v>
      </c>
      <c r="CQ137" s="25">
        <v>0</v>
      </c>
    </row>
    <row r="138" spans="1:95" s="25" customFormat="1" ht="31.5" x14ac:dyDescent="0.25">
      <c r="A138" s="22" t="str">
        <f>"32/1"</f>
        <v>32/1</v>
      </c>
      <c r="B138" s="23" t="s">
        <v>130</v>
      </c>
      <c r="C138" s="24">
        <v>50</v>
      </c>
      <c r="D138" s="24">
        <v>0.69</v>
      </c>
      <c r="E138" s="24">
        <v>0</v>
      </c>
      <c r="F138" s="24">
        <v>2.98</v>
      </c>
      <c r="G138" s="24">
        <v>2.98</v>
      </c>
      <c r="H138" s="24">
        <v>4.51</v>
      </c>
      <c r="I138" s="24">
        <v>44.932072920000003</v>
      </c>
      <c r="J138" s="24">
        <v>0.38</v>
      </c>
      <c r="K138" s="24">
        <v>1.95</v>
      </c>
      <c r="L138" s="24">
        <v>0</v>
      </c>
      <c r="M138" s="24">
        <v>0</v>
      </c>
      <c r="N138" s="24">
        <v>3.37</v>
      </c>
      <c r="O138" s="24">
        <v>0.04</v>
      </c>
      <c r="P138" s="24">
        <v>1.0900000000000001</v>
      </c>
      <c r="Q138" s="24">
        <v>0</v>
      </c>
      <c r="R138" s="24">
        <v>0</v>
      </c>
      <c r="S138" s="24">
        <v>0.05</v>
      </c>
      <c r="T138" s="24">
        <v>0.73</v>
      </c>
      <c r="U138" s="24">
        <v>111.56</v>
      </c>
      <c r="V138" s="24">
        <v>111.68</v>
      </c>
      <c r="W138" s="24">
        <v>17.04</v>
      </c>
      <c r="X138" s="24">
        <v>9.65</v>
      </c>
      <c r="Y138" s="24">
        <v>19</v>
      </c>
      <c r="Z138" s="24">
        <v>0.62</v>
      </c>
      <c r="AA138" s="24">
        <v>0</v>
      </c>
      <c r="AB138" s="24">
        <v>4.12</v>
      </c>
      <c r="AC138" s="24">
        <v>0.99</v>
      </c>
      <c r="AD138" s="24">
        <v>1.37</v>
      </c>
      <c r="AE138" s="24">
        <v>0.01</v>
      </c>
      <c r="AF138" s="24">
        <v>0.02</v>
      </c>
      <c r="AG138" s="24">
        <v>7.0000000000000007E-2</v>
      </c>
      <c r="AH138" s="24">
        <v>0.2</v>
      </c>
      <c r="AI138" s="24">
        <v>0.97</v>
      </c>
      <c r="AJ138" s="25">
        <v>0</v>
      </c>
      <c r="AK138" s="25">
        <v>24.4</v>
      </c>
      <c r="AL138" s="25">
        <v>27.62</v>
      </c>
      <c r="AM138" s="25">
        <v>30.85</v>
      </c>
      <c r="AN138" s="25">
        <v>42.35</v>
      </c>
      <c r="AO138" s="25">
        <v>9.2100000000000009</v>
      </c>
      <c r="AP138" s="25">
        <v>24.4</v>
      </c>
      <c r="AQ138" s="25">
        <v>5.98</v>
      </c>
      <c r="AR138" s="25">
        <v>20.72</v>
      </c>
      <c r="AS138" s="25">
        <v>18.420000000000002</v>
      </c>
      <c r="AT138" s="25">
        <v>33.61</v>
      </c>
      <c r="AU138" s="25">
        <v>151</v>
      </c>
      <c r="AV138" s="25">
        <v>6.45</v>
      </c>
      <c r="AW138" s="25">
        <v>17.489999999999998</v>
      </c>
      <c r="AX138" s="25">
        <v>126.14</v>
      </c>
      <c r="AY138" s="25">
        <v>0</v>
      </c>
      <c r="AZ138" s="25">
        <v>21.64</v>
      </c>
      <c r="BA138" s="25">
        <v>29</v>
      </c>
      <c r="BB138" s="25">
        <v>23.02</v>
      </c>
      <c r="BC138" s="25">
        <v>6.91</v>
      </c>
      <c r="BD138" s="25">
        <v>0</v>
      </c>
      <c r="BE138" s="25">
        <v>0</v>
      </c>
      <c r="BF138" s="25">
        <v>0</v>
      </c>
      <c r="BG138" s="25">
        <v>0</v>
      </c>
      <c r="BH138" s="25">
        <v>0</v>
      </c>
      <c r="BI138" s="25">
        <v>0</v>
      </c>
      <c r="BJ138" s="25">
        <v>0</v>
      </c>
      <c r="BK138" s="25">
        <v>0.18</v>
      </c>
      <c r="BL138" s="25">
        <v>0</v>
      </c>
      <c r="BM138" s="25">
        <v>0.12</v>
      </c>
      <c r="BN138" s="25">
        <v>0.01</v>
      </c>
      <c r="BO138" s="25">
        <v>0.02</v>
      </c>
      <c r="BP138" s="25">
        <v>0</v>
      </c>
      <c r="BQ138" s="25">
        <v>0</v>
      </c>
      <c r="BR138" s="25">
        <v>0</v>
      </c>
      <c r="BS138" s="25">
        <v>0.7</v>
      </c>
      <c r="BT138" s="25">
        <v>0</v>
      </c>
      <c r="BU138" s="25">
        <v>0</v>
      </c>
      <c r="BV138" s="25">
        <v>1.73</v>
      </c>
      <c r="BW138" s="25">
        <v>0</v>
      </c>
      <c r="BX138" s="25">
        <v>0</v>
      </c>
      <c r="BY138" s="25">
        <v>0</v>
      </c>
      <c r="BZ138" s="25">
        <v>0</v>
      </c>
      <c r="CA138" s="25">
        <v>0</v>
      </c>
      <c r="CB138" s="25">
        <v>42.53</v>
      </c>
      <c r="CC138" s="26"/>
      <c r="CD138" s="26"/>
      <c r="CE138" s="25">
        <v>0.69</v>
      </c>
      <c r="CG138" s="25">
        <v>10.87</v>
      </c>
      <c r="CH138" s="25">
        <v>6.79</v>
      </c>
      <c r="CI138" s="25">
        <v>8.83</v>
      </c>
      <c r="CJ138" s="25">
        <v>341.73</v>
      </c>
      <c r="CK138" s="25">
        <v>81.75</v>
      </c>
      <c r="CL138" s="25">
        <v>211.74</v>
      </c>
      <c r="CM138" s="25">
        <v>1.64</v>
      </c>
      <c r="CN138" s="25">
        <v>1.04</v>
      </c>
      <c r="CO138" s="25">
        <v>1.34</v>
      </c>
      <c r="CP138" s="25">
        <v>0</v>
      </c>
      <c r="CQ138" s="25">
        <v>0.25</v>
      </c>
    </row>
    <row r="139" spans="1:95" s="25" customFormat="1" ht="33" customHeight="1" x14ac:dyDescent="0.25">
      <c r="A139" s="22" t="str">
        <f>"7/2"</f>
        <v>7/2</v>
      </c>
      <c r="B139" s="23" t="s">
        <v>148</v>
      </c>
      <c r="C139" s="24">
        <v>180</v>
      </c>
      <c r="D139" s="24">
        <v>1.3</v>
      </c>
      <c r="E139" s="24">
        <v>5.86</v>
      </c>
      <c r="F139" s="24">
        <v>1.71</v>
      </c>
      <c r="G139" s="24">
        <v>1.94</v>
      </c>
      <c r="H139" s="24">
        <v>7.09</v>
      </c>
      <c r="I139" s="24">
        <v>46.318271111999998</v>
      </c>
      <c r="J139" s="24">
        <v>0.24</v>
      </c>
      <c r="K139" s="24">
        <v>1.17</v>
      </c>
      <c r="L139" s="24">
        <v>0</v>
      </c>
      <c r="M139" s="24">
        <v>0</v>
      </c>
      <c r="N139" s="24">
        <v>3.14</v>
      </c>
      <c r="O139" s="24">
        <v>2.52</v>
      </c>
      <c r="P139" s="24">
        <v>1.43</v>
      </c>
      <c r="Q139" s="24">
        <v>0</v>
      </c>
      <c r="R139" s="24">
        <v>0</v>
      </c>
      <c r="S139" s="24">
        <v>0.21</v>
      </c>
      <c r="T139" s="24">
        <v>1.03</v>
      </c>
      <c r="U139" s="24">
        <v>148.27000000000001</v>
      </c>
      <c r="V139" s="24">
        <v>235.06</v>
      </c>
      <c r="W139" s="24">
        <v>25.74</v>
      </c>
      <c r="X139" s="24">
        <v>13.73</v>
      </c>
      <c r="Y139" s="24">
        <v>29.21</v>
      </c>
      <c r="Z139" s="24">
        <v>0.49</v>
      </c>
      <c r="AA139" s="24">
        <v>0</v>
      </c>
      <c r="AB139" s="24">
        <v>874.08</v>
      </c>
      <c r="AC139" s="24">
        <v>181.89</v>
      </c>
      <c r="AD139" s="24">
        <v>0.9</v>
      </c>
      <c r="AE139" s="24">
        <v>0.03</v>
      </c>
      <c r="AF139" s="24">
        <v>0.03</v>
      </c>
      <c r="AG139" s="24">
        <v>0.52</v>
      </c>
      <c r="AH139" s="24">
        <v>0.86</v>
      </c>
      <c r="AI139" s="24">
        <v>9.99</v>
      </c>
      <c r="AJ139" s="25">
        <v>0</v>
      </c>
      <c r="AK139" s="25">
        <v>32.4</v>
      </c>
      <c r="AL139" s="25">
        <v>30.88</v>
      </c>
      <c r="AM139" s="25">
        <v>39.26</v>
      </c>
      <c r="AN139" s="25">
        <v>39.17</v>
      </c>
      <c r="AO139" s="25">
        <v>11.76</v>
      </c>
      <c r="AP139" s="25">
        <v>28.51</v>
      </c>
      <c r="AQ139" s="25">
        <v>8.2899999999999991</v>
      </c>
      <c r="AR139" s="25">
        <v>33.25</v>
      </c>
      <c r="AS139" s="25">
        <v>43.91</v>
      </c>
      <c r="AT139" s="25">
        <v>66.510000000000005</v>
      </c>
      <c r="AU139" s="25">
        <v>96.03</v>
      </c>
      <c r="AV139" s="25">
        <v>15.41</v>
      </c>
      <c r="AW139" s="25">
        <v>29.27</v>
      </c>
      <c r="AX139" s="25">
        <v>173.44</v>
      </c>
      <c r="AY139" s="25">
        <v>0</v>
      </c>
      <c r="AZ139" s="25">
        <v>32.57</v>
      </c>
      <c r="BA139" s="25">
        <v>32.32</v>
      </c>
      <c r="BB139" s="25">
        <v>27.75</v>
      </c>
      <c r="BC139" s="25">
        <v>11.68</v>
      </c>
      <c r="BD139" s="25">
        <v>0</v>
      </c>
      <c r="BE139" s="25">
        <v>0</v>
      </c>
      <c r="BF139" s="25">
        <v>0</v>
      </c>
      <c r="BG139" s="25">
        <v>0</v>
      </c>
      <c r="BH139" s="25">
        <v>0</v>
      </c>
      <c r="BI139" s="25">
        <v>0</v>
      </c>
      <c r="BJ139" s="25">
        <v>0</v>
      </c>
      <c r="BK139" s="25">
        <v>0.11</v>
      </c>
      <c r="BL139" s="25">
        <v>0</v>
      </c>
      <c r="BM139" s="25">
        <v>7.0000000000000007E-2</v>
      </c>
      <c r="BN139" s="25">
        <v>0</v>
      </c>
      <c r="BO139" s="25">
        <v>0.01</v>
      </c>
      <c r="BP139" s="25">
        <v>0</v>
      </c>
      <c r="BQ139" s="25">
        <v>0</v>
      </c>
      <c r="BR139" s="25">
        <v>0</v>
      </c>
      <c r="BS139" s="25">
        <v>0.4</v>
      </c>
      <c r="BT139" s="25">
        <v>0</v>
      </c>
      <c r="BU139" s="25">
        <v>0</v>
      </c>
      <c r="BV139" s="25">
        <v>1.08</v>
      </c>
      <c r="BW139" s="25">
        <v>0</v>
      </c>
      <c r="BX139" s="25">
        <v>0</v>
      </c>
      <c r="BY139" s="25">
        <v>0</v>
      </c>
      <c r="BZ139" s="25">
        <v>0</v>
      </c>
      <c r="CA139" s="25">
        <v>0</v>
      </c>
      <c r="CB139" s="25">
        <v>212.57</v>
      </c>
      <c r="CC139" s="26"/>
      <c r="CD139" s="26"/>
      <c r="CE139" s="25">
        <v>145.68</v>
      </c>
      <c r="CG139" s="25">
        <v>22.51</v>
      </c>
      <c r="CH139" s="25">
        <v>12.55</v>
      </c>
      <c r="CI139" s="25">
        <v>17.53</v>
      </c>
      <c r="CJ139" s="25">
        <v>874.13</v>
      </c>
      <c r="CK139" s="25">
        <v>307.08999999999997</v>
      </c>
      <c r="CL139" s="25">
        <v>590.61</v>
      </c>
      <c r="CM139" s="25">
        <v>42.75</v>
      </c>
      <c r="CN139" s="25">
        <v>26.46</v>
      </c>
      <c r="CO139" s="25">
        <v>34.6</v>
      </c>
      <c r="CP139" s="25">
        <v>0</v>
      </c>
      <c r="CQ139" s="25">
        <v>0.36</v>
      </c>
    </row>
    <row r="140" spans="1:95" s="25" customFormat="1" ht="31.5" x14ac:dyDescent="0.25">
      <c r="A140" s="38" t="s">
        <v>180</v>
      </c>
      <c r="B140" s="39" t="s">
        <v>149</v>
      </c>
      <c r="C140" s="40">
        <v>150</v>
      </c>
      <c r="D140" s="40">
        <v>3.89</v>
      </c>
      <c r="E140" s="40">
        <v>1.63</v>
      </c>
      <c r="F140" s="40">
        <v>4.37</v>
      </c>
      <c r="G140" s="40">
        <v>0.32</v>
      </c>
      <c r="H140" s="40">
        <v>30.38</v>
      </c>
      <c r="I140" s="40">
        <v>175.64582399999998</v>
      </c>
      <c r="J140" s="24">
        <v>2.2599999999999998</v>
      </c>
      <c r="K140" s="24">
        <v>7.0000000000000007E-2</v>
      </c>
      <c r="L140" s="24">
        <v>0</v>
      </c>
      <c r="M140" s="24">
        <v>0</v>
      </c>
      <c r="N140" s="24">
        <v>5.27</v>
      </c>
      <c r="O140" s="24">
        <v>18.28</v>
      </c>
      <c r="P140" s="24">
        <v>0.75</v>
      </c>
      <c r="Q140" s="24">
        <v>0</v>
      </c>
      <c r="R140" s="24">
        <v>0</v>
      </c>
      <c r="S140" s="24">
        <v>0.05</v>
      </c>
      <c r="T140" s="24">
        <v>0.84</v>
      </c>
      <c r="U140" s="24">
        <v>140.86000000000001</v>
      </c>
      <c r="V140" s="24">
        <v>92.19</v>
      </c>
      <c r="W140" s="24">
        <v>56.29</v>
      </c>
      <c r="X140" s="24">
        <v>18.59</v>
      </c>
      <c r="Y140" s="24">
        <v>75.540000000000006</v>
      </c>
      <c r="Z140" s="24">
        <v>0.32</v>
      </c>
      <c r="AA140" s="24">
        <v>21</v>
      </c>
      <c r="AB140" s="24">
        <v>12.15</v>
      </c>
      <c r="AC140" s="24">
        <v>23.4</v>
      </c>
      <c r="AD140" s="24">
        <v>0.14000000000000001</v>
      </c>
      <c r="AE140" s="24">
        <v>0.03</v>
      </c>
      <c r="AF140" s="24">
        <v>7.0000000000000007E-2</v>
      </c>
      <c r="AG140" s="24">
        <v>0.4</v>
      </c>
      <c r="AH140" s="24">
        <v>1.24</v>
      </c>
      <c r="AI140" s="24">
        <v>0.23</v>
      </c>
      <c r="AJ140" s="25">
        <v>0</v>
      </c>
      <c r="AK140" s="25">
        <v>109.9</v>
      </c>
      <c r="AL140" s="25">
        <v>86.58</v>
      </c>
      <c r="AM140" s="25">
        <v>162.63999999999999</v>
      </c>
      <c r="AN140" s="25">
        <v>68.59</v>
      </c>
      <c r="AO140" s="25">
        <v>41.9</v>
      </c>
      <c r="AP140" s="25">
        <v>63.47</v>
      </c>
      <c r="AQ140" s="25">
        <v>27.14</v>
      </c>
      <c r="AR140" s="25">
        <v>96.96</v>
      </c>
      <c r="AS140" s="25">
        <v>101.96</v>
      </c>
      <c r="AT140" s="25">
        <v>132.71</v>
      </c>
      <c r="AU140" s="25">
        <v>141.38</v>
      </c>
      <c r="AV140" s="25">
        <v>45.01</v>
      </c>
      <c r="AW140" s="25">
        <v>83.5</v>
      </c>
      <c r="AX140" s="25">
        <v>314.64</v>
      </c>
      <c r="AY140" s="25">
        <v>0</v>
      </c>
      <c r="AZ140" s="25">
        <v>86.79</v>
      </c>
      <c r="BA140" s="25">
        <v>86.97</v>
      </c>
      <c r="BB140" s="25">
        <v>76.260000000000005</v>
      </c>
      <c r="BC140" s="25">
        <v>35.74</v>
      </c>
      <c r="BD140" s="25">
        <v>0.08</v>
      </c>
      <c r="BE140" s="25">
        <v>0.04</v>
      </c>
      <c r="BF140" s="25">
        <v>0.02</v>
      </c>
      <c r="BG140" s="25">
        <v>0.04</v>
      </c>
      <c r="BH140" s="25">
        <v>0.05</v>
      </c>
      <c r="BI140" s="25">
        <v>0.24</v>
      </c>
      <c r="BJ140" s="25">
        <v>0</v>
      </c>
      <c r="BK140" s="25">
        <v>0.7</v>
      </c>
      <c r="BL140" s="25">
        <v>0</v>
      </c>
      <c r="BM140" s="25">
        <v>0.21</v>
      </c>
      <c r="BN140" s="25">
        <v>0</v>
      </c>
      <c r="BO140" s="25">
        <v>0</v>
      </c>
      <c r="BP140" s="25">
        <v>0</v>
      </c>
      <c r="BQ140" s="25">
        <v>0.05</v>
      </c>
      <c r="BR140" s="25">
        <v>7.0000000000000007E-2</v>
      </c>
      <c r="BS140" s="25">
        <v>0.61</v>
      </c>
      <c r="BT140" s="25">
        <v>0</v>
      </c>
      <c r="BU140" s="25">
        <v>0</v>
      </c>
      <c r="BV140" s="25">
        <v>0.08</v>
      </c>
      <c r="BW140" s="25">
        <v>0</v>
      </c>
      <c r="BX140" s="25">
        <v>0</v>
      </c>
      <c r="BY140" s="25">
        <v>0</v>
      </c>
      <c r="BZ140" s="25">
        <v>0</v>
      </c>
      <c r="CA140" s="25">
        <v>0</v>
      </c>
      <c r="CB140" s="25">
        <v>89.5</v>
      </c>
      <c r="CC140" s="26"/>
      <c r="CD140" s="26"/>
      <c r="CE140" s="25">
        <v>23.03</v>
      </c>
      <c r="CG140" s="41">
        <v>17.73</v>
      </c>
      <c r="CH140" s="41">
        <v>8.49</v>
      </c>
      <c r="CI140" s="41">
        <v>13.11</v>
      </c>
      <c r="CJ140" s="41">
        <v>1334.29</v>
      </c>
      <c r="CK140" s="41">
        <v>616.05999999999995</v>
      </c>
      <c r="CL140" s="41">
        <v>975.17</v>
      </c>
      <c r="CM140" s="41">
        <v>18.690000000000001</v>
      </c>
      <c r="CN140" s="41">
        <v>8.15</v>
      </c>
      <c r="CO140" s="41">
        <v>13.42</v>
      </c>
      <c r="CP140" s="25">
        <v>3</v>
      </c>
      <c r="CQ140" s="25">
        <v>0.3</v>
      </c>
    </row>
    <row r="141" spans="1:95" s="15" customFormat="1" ht="31.5" x14ac:dyDescent="0.25">
      <c r="A141" s="18" t="str">
        <f>"7"</f>
        <v>7</v>
      </c>
      <c r="B141" s="19" t="s">
        <v>150</v>
      </c>
      <c r="C141" s="20">
        <v>70</v>
      </c>
      <c r="D141" s="20">
        <v>10.58</v>
      </c>
      <c r="E141" s="20">
        <v>8.9600000000000009</v>
      </c>
      <c r="F141" s="20">
        <v>9.9700000000000006</v>
      </c>
      <c r="G141" s="20">
        <v>2.82</v>
      </c>
      <c r="H141" s="20">
        <v>9.18</v>
      </c>
      <c r="I141" s="20">
        <v>168.47088299999996</v>
      </c>
      <c r="J141" s="20">
        <v>2.74</v>
      </c>
      <c r="K141" s="20">
        <v>2.2799999999999998</v>
      </c>
      <c r="L141" s="20">
        <v>0</v>
      </c>
      <c r="M141" s="20">
        <v>0</v>
      </c>
      <c r="N141" s="20">
        <v>0.35</v>
      </c>
      <c r="O141" s="20">
        <v>8.18</v>
      </c>
      <c r="P141" s="20">
        <v>0.65</v>
      </c>
      <c r="Q141" s="20">
        <v>0</v>
      </c>
      <c r="R141" s="20">
        <v>0</v>
      </c>
      <c r="S141" s="20">
        <v>0.09</v>
      </c>
      <c r="T141" s="20">
        <v>1.18</v>
      </c>
      <c r="U141" s="20">
        <v>178.35</v>
      </c>
      <c r="V141" s="20">
        <v>105.08</v>
      </c>
      <c r="W141" s="20">
        <v>11.64</v>
      </c>
      <c r="X141" s="20">
        <v>14.89</v>
      </c>
      <c r="Y141" s="20">
        <v>94.05</v>
      </c>
      <c r="Z141" s="20">
        <v>1.33</v>
      </c>
      <c r="AA141" s="20">
        <v>29.01</v>
      </c>
      <c r="AB141" s="20">
        <v>5.53</v>
      </c>
      <c r="AC141" s="20">
        <v>37.369999999999997</v>
      </c>
      <c r="AD141" s="20">
        <v>2.04</v>
      </c>
      <c r="AE141" s="20">
        <v>0.05</v>
      </c>
      <c r="AF141" s="20">
        <v>0.08</v>
      </c>
      <c r="AG141" s="20">
        <v>3.94</v>
      </c>
      <c r="AH141" s="20">
        <v>7.04</v>
      </c>
      <c r="AI141" s="20">
        <v>0.19</v>
      </c>
      <c r="AJ141" s="15">
        <v>0</v>
      </c>
      <c r="AK141" s="15">
        <v>470.62</v>
      </c>
      <c r="AL141" s="15">
        <v>381.67</v>
      </c>
      <c r="AM141" s="15">
        <v>757.09</v>
      </c>
      <c r="AN141" s="15">
        <v>798.65</v>
      </c>
      <c r="AO141" s="15">
        <v>244.02</v>
      </c>
      <c r="AP141" s="15">
        <v>445.22</v>
      </c>
      <c r="AQ141" s="15">
        <v>153.44</v>
      </c>
      <c r="AR141" s="15">
        <v>410.38</v>
      </c>
      <c r="AS141" s="15">
        <v>595.33000000000004</v>
      </c>
      <c r="AT141" s="15">
        <v>641.13</v>
      </c>
      <c r="AU141" s="15">
        <v>834.22</v>
      </c>
      <c r="AV141" s="15">
        <v>255.76</v>
      </c>
      <c r="AW141" s="15">
        <v>705.51</v>
      </c>
      <c r="AX141" s="15">
        <v>1515.68</v>
      </c>
      <c r="AY141" s="15">
        <v>74.31</v>
      </c>
      <c r="AZ141" s="15">
        <v>511.58</v>
      </c>
      <c r="BA141" s="15">
        <v>457.51</v>
      </c>
      <c r="BB141" s="15">
        <v>338.52</v>
      </c>
      <c r="BC141" s="15">
        <v>128.53</v>
      </c>
      <c r="BD141" s="15">
        <v>0</v>
      </c>
      <c r="BE141" s="15">
        <v>0</v>
      </c>
      <c r="BF141" s="15">
        <v>0</v>
      </c>
      <c r="BG141" s="15">
        <v>0</v>
      </c>
      <c r="BH141" s="15">
        <v>0</v>
      </c>
      <c r="BI141" s="15">
        <v>0</v>
      </c>
      <c r="BJ141" s="15">
        <v>0</v>
      </c>
      <c r="BK141" s="15">
        <v>0.17</v>
      </c>
      <c r="BL141" s="15">
        <v>0</v>
      </c>
      <c r="BM141" s="15">
        <v>0.11</v>
      </c>
      <c r="BN141" s="15">
        <v>0.01</v>
      </c>
      <c r="BO141" s="15">
        <v>0.02</v>
      </c>
      <c r="BP141" s="15">
        <v>0</v>
      </c>
      <c r="BQ141" s="15">
        <v>0</v>
      </c>
      <c r="BR141" s="15">
        <v>0</v>
      </c>
      <c r="BS141" s="15">
        <v>0.63</v>
      </c>
      <c r="BT141" s="15">
        <v>0</v>
      </c>
      <c r="BU141" s="15">
        <v>0</v>
      </c>
      <c r="BV141" s="15">
        <v>1.58</v>
      </c>
      <c r="BW141" s="15">
        <v>0</v>
      </c>
      <c r="BX141" s="15">
        <v>0</v>
      </c>
      <c r="BY141" s="15">
        <v>0</v>
      </c>
      <c r="BZ141" s="15">
        <v>0</v>
      </c>
      <c r="CA141" s="15">
        <v>0</v>
      </c>
      <c r="CB141" s="15">
        <v>54.38</v>
      </c>
      <c r="CC141" s="21"/>
      <c r="CD141" s="21"/>
      <c r="CE141" s="15">
        <v>29.93</v>
      </c>
      <c r="CG141" s="15">
        <v>17.73</v>
      </c>
      <c r="CH141" s="15">
        <v>8.4</v>
      </c>
      <c r="CI141" s="15">
        <v>13.06</v>
      </c>
      <c r="CJ141" s="15">
        <v>1892.29</v>
      </c>
      <c r="CK141" s="15">
        <v>1155.4100000000001</v>
      </c>
      <c r="CL141" s="15">
        <v>1523.85</v>
      </c>
      <c r="CM141" s="15">
        <v>12.53</v>
      </c>
      <c r="CN141" s="15">
        <v>9.6300000000000008</v>
      </c>
      <c r="CO141" s="15">
        <v>11.08</v>
      </c>
      <c r="CP141" s="15">
        <v>0</v>
      </c>
      <c r="CQ141" s="15">
        <v>0.35</v>
      </c>
    </row>
    <row r="142" spans="1:95" s="16" customFormat="1" x14ac:dyDescent="0.25">
      <c r="A142" s="27"/>
      <c r="B142" s="28" t="s">
        <v>118</v>
      </c>
      <c r="C142" s="29">
        <f>SUM(C135:C141)</f>
        <v>670</v>
      </c>
      <c r="D142" s="42">
        <f t="shared" ref="D142:BO142" si="10">SUM(D135:D141)</f>
        <v>19.240000000000002</v>
      </c>
      <c r="E142" s="42">
        <f t="shared" si="10"/>
        <v>16.450000000000003</v>
      </c>
      <c r="F142" s="42">
        <f t="shared" si="10"/>
        <v>19.54</v>
      </c>
      <c r="G142" s="42">
        <f t="shared" si="10"/>
        <v>8.57</v>
      </c>
      <c r="H142" s="42">
        <f t="shared" si="10"/>
        <v>90.549999999999983</v>
      </c>
      <c r="I142" s="42">
        <f t="shared" si="10"/>
        <v>602.83846703199993</v>
      </c>
      <c r="J142" s="42">
        <f t="shared" si="10"/>
        <v>5.7</v>
      </c>
      <c r="K142" s="42">
        <f t="shared" si="10"/>
        <v>5.47</v>
      </c>
      <c r="L142" s="42">
        <f t="shared" si="10"/>
        <v>0</v>
      </c>
      <c r="M142" s="42">
        <f t="shared" si="10"/>
        <v>0</v>
      </c>
      <c r="N142" s="42">
        <f t="shared" si="10"/>
        <v>33.370000000000005</v>
      </c>
      <c r="O142" s="42">
        <f t="shared" si="10"/>
        <v>44.85</v>
      </c>
      <c r="P142" s="42">
        <f t="shared" si="10"/>
        <v>6.24</v>
      </c>
      <c r="Q142" s="42">
        <f t="shared" si="10"/>
        <v>0</v>
      </c>
      <c r="R142" s="42">
        <f t="shared" si="10"/>
        <v>0</v>
      </c>
      <c r="S142" s="42">
        <f t="shared" si="10"/>
        <v>0.89</v>
      </c>
      <c r="T142" s="42">
        <f t="shared" si="10"/>
        <v>4.84</v>
      </c>
      <c r="U142" s="42">
        <f t="shared" si="10"/>
        <v>710.48</v>
      </c>
      <c r="V142" s="42">
        <f t="shared" si="10"/>
        <v>692.62</v>
      </c>
      <c r="W142" s="42">
        <f t="shared" si="10"/>
        <v>123.82000000000001</v>
      </c>
      <c r="X142" s="42">
        <f t="shared" si="10"/>
        <v>69.34</v>
      </c>
      <c r="Y142" s="42">
        <f t="shared" si="10"/>
        <v>253.08000000000004</v>
      </c>
      <c r="Z142" s="42">
        <f t="shared" si="10"/>
        <v>4.3599999999999994</v>
      </c>
      <c r="AA142" s="42">
        <f t="shared" si="10"/>
        <v>50.010000000000005</v>
      </c>
      <c r="AB142" s="42">
        <f t="shared" si="10"/>
        <v>906.6</v>
      </c>
      <c r="AC142" s="42">
        <f t="shared" si="10"/>
        <v>245.65</v>
      </c>
      <c r="AD142" s="42">
        <f t="shared" si="10"/>
        <v>4.8000000000000007</v>
      </c>
      <c r="AE142" s="42">
        <f t="shared" si="10"/>
        <v>0.16999999999999998</v>
      </c>
      <c r="AF142" s="42">
        <f t="shared" si="10"/>
        <v>0.23000000000000004</v>
      </c>
      <c r="AG142" s="42">
        <f t="shared" si="10"/>
        <v>5.16</v>
      </c>
      <c r="AH142" s="42">
        <f t="shared" si="10"/>
        <v>9.879999999999999</v>
      </c>
      <c r="AI142" s="42">
        <f t="shared" si="10"/>
        <v>12.82</v>
      </c>
      <c r="AJ142" s="42">
        <f t="shared" si="10"/>
        <v>0</v>
      </c>
      <c r="AK142" s="42">
        <f t="shared" si="10"/>
        <v>769.81</v>
      </c>
      <c r="AL142" s="42">
        <f t="shared" si="10"/>
        <v>647.41000000000008</v>
      </c>
      <c r="AM142" s="42">
        <f t="shared" si="10"/>
        <v>1183.73</v>
      </c>
      <c r="AN142" s="42">
        <f t="shared" si="10"/>
        <v>1033.47</v>
      </c>
      <c r="AO142" s="42">
        <f t="shared" si="10"/>
        <v>346.56</v>
      </c>
      <c r="AP142" s="42">
        <f t="shared" si="10"/>
        <v>645.1</v>
      </c>
      <c r="AQ142" s="42">
        <f t="shared" si="10"/>
        <v>227.05</v>
      </c>
      <c r="AR142" s="42">
        <f t="shared" si="10"/>
        <v>711.06999999999994</v>
      </c>
      <c r="AS142" s="42">
        <f t="shared" si="10"/>
        <v>869.91000000000008</v>
      </c>
      <c r="AT142" s="42">
        <f t="shared" si="10"/>
        <v>998.33</v>
      </c>
      <c r="AU142" s="42">
        <f t="shared" si="10"/>
        <v>1394.63</v>
      </c>
      <c r="AV142" s="42">
        <f t="shared" si="10"/>
        <v>377.03999999999996</v>
      </c>
      <c r="AW142" s="42">
        <f t="shared" si="10"/>
        <v>950.73</v>
      </c>
      <c r="AX142" s="42">
        <f t="shared" si="10"/>
        <v>2858.1099999999997</v>
      </c>
      <c r="AY142" s="42">
        <f t="shared" si="10"/>
        <v>74.31</v>
      </c>
      <c r="AZ142" s="42">
        <f t="shared" si="10"/>
        <v>893.22</v>
      </c>
      <c r="BA142" s="42">
        <f t="shared" si="10"/>
        <v>726.54</v>
      </c>
      <c r="BB142" s="42">
        <f t="shared" si="10"/>
        <v>541.42999999999995</v>
      </c>
      <c r="BC142" s="42">
        <f t="shared" si="10"/>
        <v>240.55</v>
      </c>
      <c r="BD142" s="42">
        <f t="shared" si="10"/>
        <v>0.08</v>
      </c>
      <c r="BE142" s="42">
        <f t="shared" si="10"/>
        <v>0.04</v>
      </c>
      <c r="BF142" s="42">
        <f t="shared" si="10"/>
        <v>0.02</v>
      </c>
      <c r="BG142" s="42">
        <f t="shared" si="10"/>
        <v>0.04</v>
      </c>
      <c r="BH142" s="42">
        <f t="shared" si="10"/>
        <v>0.05</v>
      </c>
      <c r="BI142" s="42">
        <f t="shared" si="10"/>
        <v>0.24</v>
      </c>
      <c r="BJ142" s="42">
        <f t="shared" si="10"/>
        <v>0</v>
      </c>
      <c r="BK142" s="42">
        <f t="shared" si="10"/>
        <v>1.21</v>
      </c>
      <c r="BL142" s="42">
        <f t="shared" si="10"/>
        <v>0</v>
      </c>
      <c r="BM142" s="42">
        <f t="shared" si="10"/>
        <v>0.51</v>
      </c>
      <c r="BN142" s="42">
        <f t="shared" si="10"/>
        <v>0.02</v>
      </c>
      <c r="BO142" s="42">
        <f t="shared" si="10"/>
        <v>0.05</v>
      </c>
      <c r="BP142" s="42">
        <f t="shared" ref="BP142:CO142" si="11">SUM(BP135:BP141)</f>
        <v>0</v>
      </c>
      <c r="BQ142" s="42">
        <f t="shared" si="11"/>
        <v>0.05</v>
      </c>
      <c r="BR142" s="42">
        <f t="shared" si="11"/>
        <v>7.0000000000000007E-2</v>
      </c>
      <c r="BS142" s="42">
        <f t="shared" si="11"/>
        <v>2.3699999999999997</v>
      </c>
      <c r="BT142" s="42">
        <f t="shared" si="11"/>
        <v>0</v>
      </c>
      <c r="BU142" s="42">
        <f t="shared" si="11"/>
        <v>0</v>
      </c>
      <c r="BV142" s="42">
        <f t="shared" si="11"/>
        <v>4.63</v>
      </c>
      <c r="BW142" s="42">
        <f t="shared" si="11"/>
        <v>0.02</v>
      </c>
      <c r="BX142" s="42">
        <f t="shared" si="11"/>
        <v>0</v>
      </c>
      <c r="BY142" s="42">
        <f t="shared" si="11"/>
        <v>0</v>
      </c>
      <c r="BZ142" s="42">
        <f t="shared" si="11"/>
        <v>0</v>
      </c>
      <c r="CA142" s="42">
        <f t="shared" si="11"/>
        <v>0</v>
      </c>
      <c r="CB142" s="42">
        <f t="shared" si="11"/>
        <v>636.29000000000008</v>
      </c>
      <c r="CC142" s="42">
        <f t="shared" si="11"/>
        <v>0</v>
      </c>
      <c r="CD142" s="42">
        <f t="shared" si="11"/>
        <v>0</v>
      </c>
      <c r="CE142" s="42">
        <f t="shared" si="11"/>
        <v>201.12</v>
      </c>
      <c r="CF142" s="42">
        <f t="shared" si="11"/>
        <v>0</v>
      </c>
      <c r="CG142" s="42">
        <f t="shared" si="11"/>
        <v>73.59</v>
      </c>
      <c r="CH142" s="42">
        <f t="shared" si="11"/>
        <v>40.98</v>
      </c>
      <c r="CI142" s="42">
        <f t="shared" si="11"/>
        <v>57.28</v>
      </c>
      <c r="CJ142" s="42">
        <f t="shared" si="11"/>
        <v>5372.4400000000005</v>
      </c>
      <c r="CK142" s="42">
        <f t="shared" si="11"/>
        <v>2554.06</v>
      </c>
      <c r="CL142" s="42">
        <f t="shared" si="11"/>
        <v>3963.25</v>
      </c>
      <c r="CM142" s="42">
        <f t="shared" si="11"/>
        <v>114.89</v>
      </c>
      <c r="CN142" s="42">
        <f t="shared" si="11"/>
        <v>70.06</v>
      </c>
      <c r="CO142" s="42">
        <f t="shared" si="11"/>
        <v>92.47</v>
      </c>
      <c r="CP142" s="16">
        <v>21</v>
      </c>
      <c r="CQ142" s="16">
        <v>1.26</v>
      </c>
    </row>
    <row r="143" spans="1:95" x14ac:dyDescent="0.25">
      <c r="B143" s="17" t="s">
        <v>119</v>
      </c>
    </row>
    <row r="144" spans="1:95" s="25" customFormat="1" x14ac:dyDescent="0.25">
      <c r="A144" s="22" t="str">
        <f>"-"</f>
        <v>-</v>
      </c>
      <c r="B144" s="23" t="s">
        <v>112</v>
      </c>
      <c r="C144" s="24">
        <v>20</v>
      </c>
      <c r="D144" s="24">
        <v>1.32</v>
      </c>
      <c r="E144" s="24">
        <v>0</v>
      </c>
      <c r="F144" s="24">
        <v>0.13</v>
      </c>
      <c r="G144" s="24">
        <v>0.13</v>
      </c>
      <c r="H144" s="24">
        <v>9.3800000000000008</v>
      </c>
      <c r="I144" s="24">
        <v>44.780199999999994</v>
      </c>
      <c r="J144" s="24">
        <v>0</v>
      </c>
      <c r="K144" s="24">
        <v>0</v>
      </c>
      <c r="L144" s="24">
        <v>0</v>
      </c>
      <c r="M144" s="24">
        <v>0</v>
      </c>
      <c r="N144" s="24">
        <v>0.22</v>
      </c>
      <c r="O144" s="24">
        <v>9.1199999999999992</v>
      </c>
      <c r="P144" s="24">
        <v>0.04</v>
      </c>
      <c r="Q144" s="24">
        <v>0</v>
      </c>
      <c r="R144" s="24">
        <v>0</v>
      </c>
      <c r="S144" s="24">
        <v>0</v>
      </c>
      <c r="T144" s="24">
        <v>0.36</v>
      </c>
      <c r="U144" s="24">
        <v>0</v>
      </c>
      <c r="V144" s="24">
        <v>0</v>
      </c>
      <c r="W144" s="24">
        <v>0</v>
      </c>
      <c r="X144" s="24">
        <v>0</v>
      </c>
      <c r="Y144" s="24">
        <v>0</v>
      </c>
      <c r="Z144" s="24">
        <v>0</v>
      </c>
      <c r="AA144" s="24">
        <v>0</v>
      </c>
      <c r="AB144" s="24">
        <v>0</v>
      </c>
      <c r="AC144" s="24">
        <v>0</v>
      </c>
      <c r="AD144" s="24">
        <v>0</v>
      </c>
      <c r="AE144" s="24">
        <v>0</v>
      </c>
      <c r="AF144" s="24">
        <v>0</v>
      </c>
      <c r="AG144" s="24">
        <v>0</v>
      </c>
      <c r="AH144" s="24">
        <v>0</v>
      </c>
      <c r="AI144" s="24">
        <v>0</v>
      </c>
      <c r="AJ144" s="25">
        <v>0</v>
      </c>
      <c r="AK144" s="25">
        <v>63.86</v>
      </c>
      <c r="AL144" s="25">
        <v>66.47</v>
      </c>
      <c r="AM144" s="25">
        <v>101.79</v>
      </c>
      <c r="AN144" s="25">
        <v>33.76</v>
      </c>
      <c r="AO144" s="25">
        <v>20.010000000000002</v>
      </c>
      <c r="AP144" s="25">
        <v>40.020000000000003</v>
      </c>
      <c r="AQ144" s="25">
        <v>15.14</v>
      </c>
      <c r="AR144" s="25">
        <v>72.38</v>
      </c>
      <c r="AS144" s="25">
        <v>44.89</v>
      </c>
      <c r="AT144" s="25">
        <v>62.64</v>
      </c>
      <c r="AU144" s="25">
        <v>51.68</v>
      </c>
      <c r="AV144" s="25">
        <v>27.14</v>
      </c>
      <c r="AW144" s="25">
        <v>48.02</v>
      </c>
      <c r="AX144" s="25">
        <v>401.59</v>
      </c>
      <c r="AY144" s="25">
        <v>0</v>
      </c>
      <c r="AZ144" s="25">
        <v>130.85</v>
      </c>
      <c r="BA144" s="25">
        <v>56.9</v>
      </c>
      <c r="BB144" s="25">
        <v>37.76</v>
      </c>
      <c r="BC144" s="25">
        <v>29.93</v>
      </c>
      <c r="BD144" s="25">
        <v>0</v>
      </c>
      <c r="BE144" s="25">
        <v>0</v>
      </c>
      <c r="BF144" s="25">
        <v>0</v>
      </c>
      <c r="BG144" s="25">
        <v>0</v>
      </c>
      <c r="BH144" s="25">
        <v>0</v>
      </c>
      <c r="BI144" s="25">
        <v>0</v>
      </c>
      <c r="BJ144" s="25">
        <v>0</v>
      </c>
      <c r="BK144" s="25">
        <v>0.02</v>
      </c>
      <c r="BL144" s="25">
        <v>0</v>
      </c>
      <c r="BM144" s="25">
        <v>0</v>
      </c>
      <c r="BN144" s="25">
        <v>0</v>
      </c>
      <c r="BO144" s="25">
        <v>0</v>
      </c>
      <c r="BP144" s="25">
        <v>0</v>
      </c>
      <c r="BQ144" s="25">
        <v>0</v>
      </c>
      <c r="BR144" s="25">
        <v>0</v>
      </c>
      <c r="BS144" s="25">
        <v>0.01</v>
      </c>
      <c r="BT144" s="25">
        <v>0</v>
      </c>
      <c r="BU144" s="25">
        <v>0</v>
      </c>
      <c r="BV144" s="25">
        <v>0.06</v>
      </c>
      <c r="BW144" s="25">
        <v>0</v>
      </c>
      <c r="BX144" s="25">
        <v>0</v>
      </c>
      <c r="BY144" s="25">
        <v>0</v>
      </c>
      <c r="BZ144" s="25">
        <v>0</v>
      </c>
      <c r="CA144" s="25">
        <v>0</v>
      </c>
      <c r="CB144" s="25">
        <v>7.82</v>
      </c>
      <c r="CC144" s="26"/>
      <c r="CD144" s="26"/>
      <c r="CE144" s="25">
        <v>0</v>
      </c>
      <c r="CG144" s="25">
        <v>0</v>
      </c>
      <c r="CH144" s="25">
        <v>0</v>
      </c>
      <c r="CI144" s="25">
        <v>0</v>
      </c>
      <c r="CJ144" s="25">
        <v>665</v>
      </c>
      <c r="CK144" s="25">
        <v>256.2</v>
      </c>
      <c r="CL144" s="25">
        <v>460.6</v>
      </c>
      <c r="CM144" s="25">
        <v>5.32</v>
      </c>
      <c r="CN144" s="25">
        <v>5.32</v>
      </c>
      <c r="CO144" s="25">
        <v>5.32</v>
      </c>
      <c r="CP144" s="25">
        <v>0</v>
      </c>
      <c r="CQ144" s="25">
        <v>0</v>
      </c>
    </row>
    <row r="145" spans="1:95" s="25" customFormat="1" x14ac:dyDescent="0.25">
      <c r="A145" s="22" t="str">
        <f>"-"</f>
        <v>-</v>
      </c>
      <c r="B145" s="23" t="s">
        <v>113</v>
      </c>
      <c r="C145" s="24">
        <v>20</v>
      </c>
      <c r="D145" s="24">
        <v>1.32</v>
      </c>
      <c r="E145" s="24">
        <v>0</v>
      </c>
      <c r="F145" s="24">
        <v>0.24</v>
      </c>
      <c r="G145" s="24">
        <v>0.24</v>
      </c>
      <c r="H145" s="24">
        <v>8.34</v>
      </c>
      <c r="I145" s="24">
        <v>38.676000000000002</v>
      </c>
      <c r="J145" s="24">
        <v>0.04</v>
      </c>
      <c r="K145" s="24">
        <v>0</v>
      </c>
      <c r="L145" s="24">
        <v>0</v>
      </c>
      <c r="M145" s="24">
        <v>0</v>
      </c>
      <c r="N145" s="24">
        <v>0.24</v>
      </c>
      <c r="O145" s="24">
        <v>6.44</v>
      </c>
      <c r="P145" s="24">
        <v>1.66</v>
      </c>
      <c r="Q145" s="24">
        <v>0</v>
      </c>
      <c r="R145" s="24">
        <v>0</v>
      </c>
      <c r="S145" s="24">
        <v>0.2</v>
      </c>
      <c r="T145" s="24">
        <v>0.5</v>
      </c>
      <c r="U145" s="24">
        <v>122</v>
      </c>
      <c r="V145" s="24">
        <v>49</v>
      </c>
      <c r="W145" s="24">
        <v>7</v>
      </c>
      <c r="X145" s="24">
        <v>9.4</v>
      </c>
      <c r="Y145" s="24">
        <v>31.6</v>
      </c>
      <c r="Z145" s="24">
        <v>0.78</v>
      </c>
      <c r="AA145" s="24">
        <v>0</v>
      </c>
      <c r="AB145" s="24">
        <v>1</v>
      </c>
      <c r="AC145" s="24">
        <v>0.2</v>
      </c>
      <c r="AD145" s="24">
        <v>0.28000000000000003</v>
      </c>
      <c r="AE145" s="24">
        <v>0.04</v>
      </c>
      <c r="AF145" s="24">
        <v>0.02</v>
      </c>
      <c r="AG145" s="24">
        <v>0.14000000000000001</v>
      </c>
      <c r="AH145" s="24">
        <v>0.4</v>
      </c>
      <c r="AI145" s="24">
        <v>0</v>
      </c>
      <c r="AJ145" s="25">
        <v>0</v>
      </c>
      <c r="AK145" s="25">
        <v>64.400000000000006</v>
      </c>
      <c r="AL145" s="25">
        <v>49.6</v>
      </c>
      <c r="AM145" s="25">
        <v>85.4</v>
      </c>
      <c r="AN145" s="25">
        <v>44.6</v>
      </c>
      <c r="AO145" s="25">
        <v>18.600000000000001</v>
      </c>
      <c r="AP145" s="25">
        <v>39.6</v>
      </c>
      <c r="AQ145" s="25">
        <v>16</v>
      </c>
      <c r="AR145" s="25">
        <v>74.2</v>
      </c>
      <c r="AS145" s="25">
        <v>59.4</v>
      </c>
      <c r="AT145" s="25">
        <v>58.2</v>
      </c>
      <c r="AU145" s="25">
        <v>92.8</v>
      </c>
      <c r="AV145" s="25">
        <v>24.8</v>
      </c>
      <c r="AW145" s="25">
        <v>62</v>
      </c>
      <c r="AX145" s="25">
        <v>311.8</v>
      </c>
      <c r="AY145" s="25">
        <v>0</v>
      </c>
      <c r="AZ145" s="25">
        <v>105.2</v>
      </c>
      <c r="BA145" s="25">
        <v>58.2</v>
      </c>
      <c r="BB145" s="25">
        <v>36</v>
      </c>
      <c r="BC145" s="25">
        <v>26</v>
      </c>
      <c r="BD145" s="25">
        <v>0</v>
      </c>
      <c r="BE145" s="25">
        <v>0</v>
      </c>
      <c r="BF145" s="25">
        <v>0</v>
      </c>
      <c r="BG145" s="25">
        <v>0</v>
      </c>
      <c r="BH145" s="25">
        <v>0</v>
      </c>
      <c r="BI145" s="25">
        <v>0</v>
      </c>
      <c r="BJ145" s="25">
        <v>0</v>
      </c>
      <c r="BK145" s="25">
        <v>0.03</v>
      </c>
      <c r="BL145" s="25">
        <v>0</v>
      </c>
      <c r="BM145" s="25">
        <v>0</v>
      </c>
      <c r="BN145" s="25">
        <v>0</v>
      </c>
      <c r="BO145" s="25">
        <v>0</v>
      </c>
      <c r="BP145" s="25">
        <v>0</v>
      </c>
      <c r="BQ145" s="25">
        <v>0</v>
      </c>
      <c r="BR145" s="25">
        <v>0</v>
      </c>
      <c r="BS145" s="25">
        <v>0.02</v>
      </c>
      <c r="BT145" s="25">
        <v>0</v>
      </c>
      <c r="BU145" s="25">
        <v>0</v>
      </c>
      <c r="BV145" s="25">
        <v>0.1</v>
      </c>
      <c r="BW145" s="25">
        <v>0.02</v>
      </c>
      <c r="BX145" s="25">
        <v>0</v>
      </c>
      <c r="BY145" s="25">
        <v>0</v>
      </c>
      <c r="BZ145" s="25">
        <v>0</v>
      </c>
      <c r="CA145" s="25">
        <v>0</v>
      </c>
      <c r="CB145" s="25">
        <v>9.4</v>
      </c>
      <c r="CC145" s="26"/>
      <c r="CD145" s="26"/>
      <c r="CE145" s="25">
        <v>0.17</v>
      </c>
      <c r="CG145" s="25">
        <v>1.5</v>
      </c>
      <c r="CH145" s="25">
        <v>1.5</v>
      </c>
      <c r="CI145" s="25">
        <v>1.5</v>
      </c>
      <c r="CJ145" s="25">
        <v>285</v>
      </c>
      <c r="CK145" s="25">
        <v>109.8</v>
      </c>
      <c r="CL145" s="25">
        <v>197.4</v>
      </c>
      <c r="CM145" s="25">
        <v>2.85</v>
      </c>
      <c r="CN145" s="25">
        <v>2.37</v>
      </c>
      <c r="CO145" s="25">
        <v>2.61</v>
      </c>
      <c r="CP145" s="25">
        <v>0</v>
      </c>
      <c r="CQ145" s="25">
        <v>0</v>
      </c>
    </row>
    <row r="146" spans="1:95" s="25" customFormat="1" x14ac:dyDescent="0.25">
      <c r="A146" s="22" t="str">
        <f>"29/10"</f>
        <v>29/10</v>
      </c>
      <c r="B146" s="23" t="s">
        <v>126</v>
      </c>
      <c r="C146" s="24">
        <v>180</v>
      </c>
      <c r="D146" s="24">
        <v>0.21</v>
      </c>
      <c r="E146" s="24">
        <v>0</v>
      </c>
      <c r="F146" s="24">
        <v>0.05</v>
      </c>
      <c r="G146" s="24">
        <v>0.05</v>
      </c>
      <c r="H146" s="24">
        <v>8.93</v>
      </c>
      <c r="I146" s="24">
        <v>35.632448780487799</v>
      </c>
      <c r="J146" s="24">
        <v>0</v>
      </c>
      <c r="K146" s="24">
        <v>0</v>
      </c>
      <c r="L146" s="24">
        <v>0</v>
      </c>
      <c r="M146" s="24">
        <v>0</v>
      </c>
      <c r="N146" s="24">
        <v>8.75</v>
      </c>
      <c r="O146" s="24">
        <v>0</v>
      </c>
      <c r="P146" s="24">
        <v>0.18</v>
      </c>
      <c r="Q146" s="24">
        <v>0</v>
      </c>
      <c r="R146" s="24">
        <v>0</v>
      </c>
      <c r="S146" s="24">
        <v>0.25</v>
      </c>
      <c r="T146" s="24">
        <v>0.08</v>
      </c>
      <c r="U146" s="24">
        <v>0.56999999999999995</v>
      </c>
      <c r="V146" s="24">
        <v>7.35</v>
      </c>
      <c r="W146" s="24">
        <v>1.96</v>
      </c>
      <c r="X146" s="24">
        <v>0.5</v>
      </c>
      <c r="Y146" s="24">
        <v>0.9</v>
      </c>
      <c r="Z146" s="24">
        <v>0.05</v>
      </c>
      <c r="AA146" s="24">
        <v>0</v>
      </c>
      <c r="AB146" s="24">
        <v>0.4</v>
      </c>
      <c r="AC146" s="24">
        <v>0.09</v>
      </c>
      <c r="AD146" s="24">
        <v>0.01</v>
      </c>
      <c r="AE146" s="24">
        <v>0</v>
      </c>
      <c r="AF146" s="24">
        <v>0</v>
      </c>
      <c r="AG146" s="24">
        <v>0</v>
      </c>
      <c r="AH146" s="24">
        <v>0.01</v>
      </c>
      <c r="AI146" s="24">
        <v>0.7</v>
      </c>
      <c r="AJ146" s="25">
        <v>0</v>
      </c>
      <c r="AK146" s="25">
        <v>0.6</v>
      </c>
      <c r="AL146" s="25">
        <v>0.69</v>
      </c>
      <c r="AM146" s="25">
        <v>0.56000000000000005</v>
      </c>
      <c r="AN146" s="25">
        <v>1.03</v>
      </c>
      <c r="AO146" s="25">
        <v>0.26</v>
      </c>
      <c r="AP146" s="25">
        <v>1.08</v>
      </c>
      <c r="AQ146" s="25">
        <v>0</v>
      </c>
      <c r="AR146" s="25">
        <v>1.38</v>
      </c>
      <c r="AS146" s="25">
        <v>0</v>
      </c>
      <c r="AT146" s="25">
        <v>0</v>
      </c>
      <c r="AU146" s="25">
        <v>0</v>
      </c>
      <c r="AV146" s="25">
        <v>0.77</v>
      </c>
      <c r="AW146" s="25">
        <v>0</v>
      </c>
      <c r="AX146" s="25">
        <v>0</v>
      </c>
      <c r="AY146" s="25">
        <v>0</v>
      </c>
      <c r="AZ146" s="25">
        <v>0</v>
      </c>
      <c r="BA146" s="25">
        <v>0</v>
      </c>
      <c r="BB146" s="25">
        <v>0</v>
      </c>
      <c r="BC146" s="25">
        <v>0</v>
      </c>
      <c r="BD146" s="25">
        <v>0</v>
      </c>
      <c r="BE146" s="25">
        <v>0</v>
      </c>
      <c r="BF146" s="25">
        <v>0</v>
      </c>
      <c r="BG146" s="25">
        <v>0</v>
      </c>
      <c r="BH146" s="25">
        <v>0</v>
      </c>
      <c r="BI146" s="25">
        <v>0</v>
      </c>
      <c r="BJ146" s="25">
        <v>0</v>
      </c>
      <c r="BK146" s="25">
        <v>0</v>
      </c>
      <c r="BL146" s="25">
        <v>0</v>
      </c>
      <c r="BM146" s="25">
        <v>0</v>
      </c>
      <c r="BN146" s="25">
        <v>0</v>
      </c>
      <c r="BO146" s="25">
        <v>0</v>
      </c>
      <c r="BP146" s="25">
        <v>0</v>
      </c>
      <c r="BQ146" s="25">
        <v>0</v>
      </c>
      <c r="BR146" s="25">
        <v>0</v>
      </c>
      <c r="BS146" s="25">
        <v>0</v>
      </c>
      <c r="BT146" s="25">
        <v>0</v>
      </c>
      <c r="BU146" s="25">
        <v>0</v>
      </c>
      <c r="BV146" s="25">
        <v>0</v>
      </c>
      <c r="BW146" s="25">
        <v>0</v>
      </c>
      <c r="BX146" s="25">
        <v>0</v>
      </c>
      <c r="BY146" s="25">
        <v>0</v>
      </c>
      <c r="BZ146" s="25">
        <v>0</v>
      </c>
      <c r="CA146" s="25">
        <v>0</v>
      </c>
      <c r="CB146" s="25">
        <v>179.55</v>
      </c>
      <c r="CC146" s="26"/>
      <c r="CD146" s="26"/>
      <c r="CE146" s="25">
        <v>7.0000000000000007E-2</v>
      </c>
      <c r="CG146" s="25">
        <v>3.21</v>
      </c>
      <c r="CH146" s="25">
        <v>3.1</v>
      </c>
      <c r="CI146" s="25">
        <v>3.16</v>
      </c>
      <c r="CJ146" s="25">
        <v>362.2</v>
      </c>
      <c r="CK146" s="25">
        <v>137.63</v>
      </c>
      <c r="CL146" s="25">
        <v>249.91</v>
      </c>
      <c r="CM146" s="25">
        <v>33.270000000000003</v>
      </c>
      <c r="CN146" s="25">
        <v>19.89</v>
      </c>
      <c r="CO146" s="25">
        <v>26.58</v>
      </c>
      <c r="CP146" s="25">
        <v>8.7799999999999994</v>
      </c>
      <c r="CQ146" s="25">
        <v>0</v>
      </c>
    </row>
    <row r="147" spans="1:95" s="41" customFormat="1" ht="31.5" x14ac:dyDescent="0.25">
      <c r="A147" s="38" t="str">
        <f>"15/4"</f>
        <v>15/4</v>
      </c>
      <c r="B147" s="39" t="s">
        <v>106</v>
      </c>
      <c r="C147" s="40">
        <v>180</v>
      </c>
      <c r="D147" s="40">
        <v>5.37</v>
      </c>
      <c r="E147" s="40">
        <v>2.12</v>
      </c>
      <c r="F147" s="40">
        <v>4.29</v>
      </c>
      <c r="G147" s="40">
        <v>0.47</v>
      </c>
      <c r="H147" s="40">
        <v>30.37</v>
      </c>
      <c r="I147" s="40">
        <v>177.25160879999999</v>
      </c>
      <c r="J147" s="40">
        <v>3.06</v>
      </c>
      <c r="K147" s="40">
        <v>0.08</v>
      </c>
      <c r="L147" s="40">
        <v>0</v>
      </c>
      <c r="M147" s="40">
        <v>0</v>
      </c>
      <c r="N147" s="40">
        <v>6.82</v>
      </c>
      <c r="O147" s="40">
        <v>20.9</v>
      </c>
      <c r="P147" s="40">
        <v>2.65</v>
      </c>
      <c r="Q147" s="40">
        <v>0</v>
      </c>
      <c r="R147" s="40">
        <v>0</v>
      </c>
      <c r="S147" s="40">
        <v>7.0000000000000007E-2</v>
      </c>
      <c r="T147" s="40">
        <v>1.44</v>
      </c>
      <c r="U147" s="40">
        <v>216.17</v>
      </c>
      <c r="V147" s="40">
        <v>158.53</v>
      </c>
      <c r="W147" s="40">
        <v>103.69</v>
      </c>
      <c r="X147" s="40">
        <v>24.52</v>
      </c>
      <c r="Y147" s="40">
        <v>165.04</v>
      </c>
      <c r="Z147" s="40">
        <v>0.65</v>
      </c>
      <c r="AA147" s="40">
        <v>17.28</v>
      </c>
      <c r="AB147" s="40">
        <v>14.4</v>
      </c>
      <c r="AC147" s="40">
        <v>32.04</v>
      </c>
      <c r="AD147" s="40">
        <v>0.57999999999999996</v>
      </c>
      <c r="AE147" s="40">
        <v>0.09</v>
      </c>
      <c r="AF147" s="40">
        <v>0.11</v>
      </c>
      <c r="AG147" s="40">
        <v>0.84</v>
      </c>
      <c r="AH147" s="40">
        <v>2.2799999999999998</v>
      </c>
      <c r="AI147" s="40">
        <v>0.37</v>
      </c>
      <c r="AJ147" s="41">
        <v>0</v>
      </c>
      <c r="AK147" s="41">
        <v>163.85</v>
      </c>
      <c r="AL147" s="41">
        <v>158.74</v>
      </c>
      <c r="AM147" s="41">
        <v>175.16</v>
      </c>
      <c r="AN147" s="41">
        <v>119.96</v>
      </c>
      <c r="AO147" s="41">
        <v>54.72</v>
      </c>
      <c r="AP147" s="41">
        <v>86.19</v>
      </c>
      <c r="AQ147" s="41">
        <v>42.06</v>
      </c>
      <c r="AR147" s="41">
        <v>177.39</v>
      </c>
      <c r="AS147" s="41">
        <v>138.27000000000001</v>
      </c>
      <c r="AT147" s="41">
        <v>166.7</v>
      </c>
      <c r="AU147" s="41">
        <v>216.81</v>
      </c>
      <c r="AV147" s="41">
        <v>79.02</v>
      </c>
      <c r="AW147" s="41">
        <v>139.56</v>
      </c>
      <c r="AX147" s="41">
        <v>815.27</v>
      </c>
      <c r="AY147" s="41">
        <v>0</v>
      </c>
      <c r="AZ147" s="41">
        <v>444.93</v>
      </c>
      <c r="BA147" s="41">
        <v>133.80000000000001</v>
      </c>
      <c r="BB147" s="41">
        <v>102.94</v>
      </c>
      <c r="BC147" s="41">
        <v>68.02</v>
      </c>
      <c r="BD147" s="41">
        <v>0.09</v>
      </c>
      <c r="BE147" s="41">
        <v>0.04</v>
      </c>
      <c r="BF147" s="41">
        <v>0.02</v>
      </c>
      <c r="BG147" s="41">
        <v>0.05</v>
      </c>
      <c r="BH147" s="41">
        <v>0.05</v>
      </c>
      <c r="BI147" s="41">
        <v>0.25</v>
      </c>
      <c r="BJ147" s="41">
        <v>0</v>
      </c>
      <c r="BK147" s="41">
        <v>0.7</v>
      </c>
      <c r="BL147" s="41">
        <v>0</v>
      </c>
      <c r="BM147" s="41">
        <v>0.22</v>
      </c>
      <c r="BN147" s="41">
        <v>0</v>
      </c>
      <c r="BO147" s="41">
        <v>0</v>
      </c>
      <c r="BP147" s="41">
        <v>0</v>
      </c>
      <c r="BQ147" s="41">
        <v>0.05</v>
      </c>
      <c r="BR147" s="41">
        <v>7.0000000000000007E-2</v>
      </c>
      <c r="BS147" s="41">
        <v>0.56999999999999995</v>
      </c>
      <c r="BT147" s="41">
        <v>0</v>
      </c>
      <c r="BU147" s="41">
        <v>0</v>
      </c>
      <c r="BV147" s="41">
        <v>0.03</v>
      </c>
      <c r="BW147" s="41">
        <v>0</v>
      </c>
      <c r="BX147" s="41">
        <v>0</v>
      </c>
      <c r="BY147" s="41">
        <v>0</v>
      </c>
      <c r="BZ147" s="41">
        <v>0</v>
      </c>
      <c r="CA147" s="41">
        <v>0</v>
      </c>
      <c r="CB147" s="41">
        <v>160.02000000000001</v>
      </c>
      <c r="CC147" s="26"/>
      <c r="CD147" s="26"/>
      <c r="CE147" s="41">
        <v>19.68</v>
      </c>
      <c r="CG147" s="41">
        <v>30.81</v>
      </c>
      <c r="CH147" s="41">
        <v>13.06</v>
      </c>
      <c r="CI147" s="41">
        <v>21.94</v>
      </c>
      <c r="CJ147" s="41">
        <v>1932.9</v>
      </c>
      <c r="CK147" s="41">
        <v>884.65</v>
      </c>
      <c r="CL147" s="41">
        <v>1408.77</v>
      </c>
      <c r="CM147" s="41">
        <v>40.69</v>
      </c>
      <c r="CN147" s="41">
        <v>21.49</v>
      </c>
      <c r="CO147" s="41">
        <v>31.09</v>
      </c>
      <c r="CP147" s="41">
        <v>3.6</v>
      </c>
      <c r="CQ147" s="41">
        <v>0.45</v>
      </c>
    </row>
    <row r="148" spans="1:95" s="15" customFormat="1" x14ac:dyDescent="0.25">
      <c r="A148" s="18" t="str">
        <f>"14/12"</f>
        <v>14/12</v>
      </c>
      <c r="B148" s="19" t="s">
        <v>152</v>
      </c>
      <c r="C148" s="20">
        <v>70</v>
      </c>
      <c r="D148" s="20">
        <v>5.42</v>
      </c>
      <c r="E148" s="20">
        <v>0.85</v>
      </c>
      <c r="F148" s="20">
        <v>7.86</v>
      </c>
      <c r="G148" s="20">
        <v>0.59</v>
      </c>
      <c r="H148" s="20">
        <v>38.65</v>
      </c>
      <c r="I148" s="20">
        <v>245.16365062</v>
      </c>
      <c r="J148" s="20">
        <v>5.47</v>
      </c>
      <c r="K148" s="20">
        <v>0.23</v>
      </c>
      <c r="L148" s="20">
        <v>0</v>
      </c>
      <c r="M148" s="20">
        <v>0</v>
      </c>
      <c r="N148" s="20">
        <v>9.08</v>
      </c>
      <c r="O148" s="20">
        <v>28.11</v>
      </c>
      <c r="P148" s="20">
        <v>1.45</v>
      </c>
      <c r="Q148" s="20">
        <v>0</v>
      </c>
      <c r="R148" s="20">
        <v>0</v>
      </c>
      <c r="S148" s="20">
        <v>0.02</v>
      </c>
      <c r="T148" s="20">
        <v>0.96</v>
      </c>
      <c r="U148" s="20">
        <v>176.81</v>
      </c>
      <c r="V148" s="20">
        <v>81.459999999999994</v>
      </c>
      <c r="W148" s="20">
        <v>33.75</v>
      </c>
      <c r="X148" s="20">
        <v>9.2100000000000009</v>
      </c>
      <c r="Y148" s="20">
        <v>55.05</v>
      </c>
      <c r="Z148" s="20">
        <v>0.55000000000000004</v>
      </c>
      <c r="AA148" s="20">
        <v>27.9</v>
      </c>
      <c r="AB148" s="20">
        <v>26.91</v>
      </c>
      <c r="AC148" s="20">
        <v>52.17</v>
      </c>
      <c r="AD148" s="20">
        <v>0.8</v>
      </c>
      <c r="AE148" s="20">
        <v>0.06</v>
      </c>
      <c r="AF148" s="20">
        <v>0.05</v>
      </c>
      <c r="AG148" s="20">
        <v>0.48</v>
      </c>
      <c r="AH148" s="20">
        <v>1.61</v>
      </c>
      <c r="AI148" s="20">
        <v>0.11</v>
      </c>
      <c r="AJ148" s="15">
        <v>0</v>
      </c>
      <c r="AK148" s="15">
        <v>246.56</v>
      </c>
      <c r="AL148" s="15">
        <v>226.47</v>
      </c>
      <c r="AM148" s="15">
        <v>418.7</v>
      </c>
      <c r="AN148" s="15">
        <v>167.07</v>
      </c>
      <c r="AO148" s="15">
        <v>85.4</v>
      </c>
      <c r="AP148" s="15">
        <v>169.48</v>
      </c>
      <c r="AQ148" s="15">
        <v>57.17</v>
      </c>
      <c r="AR148" s="15">
        <v>252.68</v>
      </c>
      <c r="AS148" s="15">
        <v>152.28</v>
      </c>
      <c r="AT148" s="15">
        <v>180.77</v>
      </c>
      <c r="AU148" s="15">
        <v>163.57</v>
      </c>
      <c r="AV148" s="15">
        <v>93.72</v>
      </c>
      <c r="AW148" s="15">
        <v>158.55000000000001</v>
      </c>
      <c r="AX148" s="15">
        <v>1353.11</v>
      </c>
      <c r="AY148" s="15">
        <v>2.2999999999999998</v>
      </c>
      <c r="AZ148" s="15">
        <v>425.26</v>
      </c>
      <c r="BA148" s="15">
        <v>224.98</v>
      </c>
      <c r="BB148" s="15">
        <v>152.72</v>
      </c>
      <c r="BC148" s="15">
        <v>93.71</v>
      </c>
      <c r="BD148" s="15">
        <v>0.25</v>
      </c>
      <c r="BE148" s="15">
        <v>0.11</v>
      </c>
      <c r="BF148" s="15">
        <v>0.06</v>
      </c>
      <c r="BG148" s="15">
        <v>0.14000000000000001</v>
      </c>
      <c r="BH148" s="15">
        <v>0.16</v>
      </c>
      <c r="BI148" s="15">
        <v>0.73</v>
      </c>
      <c r="BJ148" s="15">
        <v>0</v>
      </c>
      <c r="BK148" s="15">
        <v>2.09</v>
      </c>
      <c r="BL148" s="15">
        <v>0</v>
      </c>
      <c r="BM148" s="15">
        <v>0.63</v>
      </c>
      <c r="BN148" s="15">
        <v>0</v>
      </c>
      <c r="BO148" s="15">
        <v>0</v>
      </c>
      <c r="BP148" s="15">
        <v>0</v>
      </c>
      <c r="BQ148" s="15">
        <v>0.14000000000000001</v>
      </c>
      <c r="BR148" s="15">
        <v>0.22</v>
      </c>
      <c r="BS148" s="15">
        <v>1.7</v>
      </c>
      <c r="BT148" s="15">
        <v>0</v>
      </c>
      <c r="BU148" s="15">
        <v>0</v>
      </c>
      <c r="BV148" s="15">
        <v>0.31</v>
      </c>
      <c r="BW148" s="15">
        <v>0.02</v>
      </c>
      <c r="BX148" s="15">
        <v>0</v>
      </c>
      <c r="BY148" s="15">
        <v>0</v>
      </c>
      <c r="BZ148" s="15">
        <v>0</v>
      </c>
      <c r="CA148" s="15">
        <v>0</v>
      </c>
      <c r="CB148" s="15">
        <v>28.44</v>
      </c>
      <c r="CC148" s="21"/>
      <c r="CD148" s="21"/>
      <c r="CE148" s="15">
        <v>32.380000000000003</v>
      </c>
      <c r="CG148" s="15">
        <v>28.6</v>
      </c>
      <c r="CH148" s="15">
        <v>14.01</v>
      </c>
      <c r="CI148" s="15">
        <v>21.3</v>
      </c>
      <c r="CJ148" s="15">
        <v>1622.25</v>
      </c>
      <c r="CK148" s="15">
        <v>569.86</v>
      </c>
      <c r="CL148" s="15">
        <v>1096.05</v>
      </c>
      <c r="CM148" s="15">
        <v>14.57</v>
      </c>
      <c r="CN148" s="15">
        <v>7.13</v>
      </c>
      <c r="CO148" s="15">
        <v>11.5</v>
      </c>
      <c r="CP148" s="15">
        <v>8.4</v>
      </c>
      <c r="CQ148" s="15">
        <v>0.42</v>
      </c>
    </row>
    <row r="149" spans="1:95" s="16" customFormat="1" x14ac:dyDescent="0.25">
      <c r="A149" s="27"/>
      <c r="B149" s="28" t="s">
        <v>123</v>
      </c>
      <c r="C149" s="29">
        <f>SUM(C144:C148)</f>
        <v>470</v>
      </c>
      <c r="D149" s="42">
        <f t="shared" ref="D149:BO149" si="12">SUM(D144:D148)</f>
        <v>13.64</v>
      </c>
      <c r="E149" s="42">
        <f t="shared" si="12"/>
        <v>2.97</v>
      </c>
      <c r="F149" s="42">
        <f t="shared" si="12"/>
        <v>12.57</v>
      </c>
      <c r="G149" s="42">
        <f t="shared" si="12"/>
        <v>1.48</v>
      </c>
      <c r="H149" s="42">
        <f t="shared" si="12"/>
        <v>95.669999999999987</v>
      </c>
      <c r="I149" s="42">
        <f t="shared" si="12"/>
        <v>541.50390820048779</v>
      </c>
      <c r="J149" s="42">
        <f t="shared" si="12"/>
        <v>8.57</v>
      </c>
      <c r="K149" s="42">
        <f t="shared" si="12"/>
        <v>0.31</v>
      </c>
      <c r="L149" s="42">
        <f t="shared" si="12"/>
        <v>0</v>
      </c>
      <c r="M149" s="42">
        <f t="shared" si="12"/>
        <v>0</v>
      </c>
      <c r="N149" s="42">
        <f t="shared" si="12"/>
        <v>25.11</v>
      </c>
      <c r="O149" s="42">
        <f t="shared" si="12"/>
        <v>64.569999999999993</v>
      </c>
      <c r="P149" s="42">
        <f t="shared" si="12"/>
        <v>5.9799999999999995</v>
      </c>
      <c r="Q149" s="42">
        <f t="shared" si="12"/>
        <v>0</v>
      </c>
      <c r="R149" s="42">
        <f t="shared" si="12"/>
        <v>0</v>
      </c>
      <c r="S149" s="42">
        <f t="shared" si="12"/>
        <v>0.54</v>
      </c>
      <c r="T149" s="42">
        <f t="shared" si="12"/>
        <v>3.34</v>
      </c>
      <c r="U149" s="42">
        <f t="shared" si="12"/>
        <v>515.54999999999995</v>
      </c>
      <c r="V149" s="42">
        <f t="shared" si="12"/>
        <v>296.33999999999997</v>
      </c>
      <c r="W149" s="42">
        <f t="shared" si="12"/>
        <v>146.4</v>
      </c>
      <c r="X149" s="42">
        <f t="shared" si="12"/>
        <v>43.63</v>
      </c>
      <c r="Y149" s="42">
        <f t="shared" si="12"/>
        <v>252.58999999999997</v>
      </c>
      <c r="Z149" s="42">
        <f t="shared" si="12"/>
        <v>2.0300000000000002</v>
      </c>
      <c r="AA149" s="42">
        <f t="shared" si="12"/>
        <v>45.18</v>
      </c>
      <c r="AB149" s="42">
        <f t="shared" si="12"/>
        <v>42.71</v>
      </c>
      <c r="AC149" s="42">
        <f t="shared" si="12"/>
        <v>84.5</v>
      </c>
      <c r="AD149" s="42">
        <f t="shared" si="12"/>
        <v>1.67</v>
      </c>
      <c r="AE149" s="42">
        <f t="shared" si="12"/>
        <v>0.19</v>
      </c>
      <c r="AF149" s="42">
        <f t="shared" si="12"/>
        <v>0.18</v>
      </c>
      <c r="AG149" s="42">
        <f t="shared" si="12"/>
        <v>1.46</v>
      </c>
      <c r="AH149" s="42">
        <f t="shared" si="12"/>
        <v>4.3</v>
      </c>
      <c r="AI149" s="42">
        <f t="shared" si="12"/>
        <v>1.18</v>
      </c>
      <c r="AJ149" s="42">
        <f t="shared" si="12"/>
        <v>0</v>
      </c>
      <c r="AK149" s="42">
        <f t="shared" si="12"/>
        <v>539.27</v>
      </c>
      <c r="AL149" s="42">
        <f t="shared" si="12"/>
        <v>501.97</v>
      </c>
      <c r="AM149" s="42">
        <f t="shared" si="12"/>
        <v>781.6099999999999</v>
      </c>
      <c r="AN149" s="42">
        <f t="shared" si="12"/>
        <v>366.41999999999996</v>
      </c>
      <c r="AO149" s="42">
        <f t="shared" si="12"/>
        <v>178.99</v>
      </c>
      <c r="AP149" s="42">
        <f t="shared" si="12"/>
        <v>336.37</v>
      </c>
      <c r="AQ149" s="42">
        <f t="shared" si="12"/>
        <v>130.37</v>
      </c>
      <c r="AR149" s="42">
        <f t="shared" si="12"/>
        <v>578.03</v>
      </c>
      <c r="AS149" s="42">
        <f t="shared" si="12"/>
        <v>394.84000000000003</v>
      </c>
      <c r="AT149" s="42">
        <f t="shared" si="12"/>
        <v>468.30999999999995</v>
      </c>
      <c r="AU149" s="42">
        <f t="shared" si="12"/>
        <v>524.8599999999999</v>
      </c>
      <c r="AV149" s="42">
        <f t="shared" si="12"/>
        <v>225.45</v>
      </c>
      <c r="AW149" s="42">
        <f t="shared" si="12"/>
        <v>408.13</v>
      </c>
      <c r="AX149" s="42">
        <f t="shared" si="12"/>
        <v>2881.7699999999995</v>
      </c>
      <c r="AY149" s="42">
        <f t="shared" si="12"/>
        <v>2.2999999999999998</v>
      </c>
      <c r="AZ149" s="42">
        <f t="shared" si="12"/>
        <v>1106.24</v>
      </c>
      <c r="BA149" s="42">
        <f t="shared" si="12"/>
        <v>473.88</v>
      </c>
      <c r="BB149" s="42">
        <f t="shared" si="12"/>
        <v>329.41999999999996</v>
      </c>
      <c r="BC149" s="42">
        <f t="shared" si="12"/>
        <v>217.65999999999997</v>
      </c>
      <c r="BD149" s="42">
        <f t="shared" si="12"/>
        <v>0.33999999999999997</v>
      </c>
      <c r="BE149" s="42">
        <f t="shared" si="12"/>
        <v>0.15</v>
      </c>
      <c r="BF149" s="42">
        <f t="shared" si="12"/>
        <v>0.08</v>
      </c>
      <c r="BG149" s="42">
        <f t="shared" si="12"/>
        <v>0.19</v>
      </c>
      <c r="BH149" s="42">
        <f t="shared" si="12"/>
        <v>0.21000000000000002</v>
      </c>
      <c r="BI149" s="42">
        <f t="shared" si="12"/>
        <v>0.98</v>
      </c>
      <c r="BJ149" s="42">
        <f t="shared" si="12"/>
        <v>0</v>
      </c>
      <c r="BK149" s="42">
        <f t="shared" si="12"/>
        <v>2.84</v>
      </c>
      <c r="BL149" s="42">
        <f t="shared" si="12"/>
        <v>0</v>
      </c>
      <c r="BM149" s="42">
        <f t="shared" si="12"/>
        <v>0.85</v>
      </c>
      <c r="BN149" s="42">
        <f t="shared" si="12"/>
        <v>0</v>
      </c>
      <c r="BO149" s="42">
        <f t="shared" si="12"/>
        <v>0</v>
      </c>
      <c r="BP149" s="42">
        <f t="shared" ref="BP149:CO149" si="13">SUM(BP144:BP148)</f>
        <v>0</v>
      </c>
      <c r="BQ149" s="42">
        <f t="shared" si="13"/>
        <v>0.19</v>
      </c>
      <c r="BR149" s="42">
        <f t="shared" si="13"/>
        <v>0.29000000000000004</v>
      </c>
      <c r="BS149" s="42">
        <f t="shared" si="13"/>
        <v>2.2999999999999998</v>
      </c>
      <c r="BT149" s="42">
        <f t="shared" si="13"/>
        <v>0</v>
      </c>
      <c r="BU149" s="42">
        <f t="shared" si="13"/>
        <v>0</v>
      </c>
      <c r="BV149" s="42">
        <f t="shared" si="13"/>
        <v>0.5</v>
      </c>
      <c r="BW149" s="42">
        <f t="shared" si="13"/>
        <v>0.04</v>
      </c>
      <c r="BX149" s="42">
        <f t="shared" si="13"/>
        <v>0</v>
      </c>
      <c r="BY149" s="42">
        <f t="shared" si="13"/>
        <v>0</v>
      </c>
      <c r="BZ149" s="42">
        <f t="shared" si="13"/>
        <v>0</v>
      </c>
      <c r="CA149" s="42">
        <f t="shared" si="13"/>
        <v>0</v>
      </c>
      <c r="CB149" s="42">
        <f t="shared" si="13"/>
        <v>385.23</v>
      </c>
      <c r="CC149" s="42">
        <f t="shared" si="13"/>
        <v>0</v>
      </c>
      <c r="CD149" s="42">
        <f t="shared" si="13"/>
        <v>0</v>
      </c>
      <c r="CE149" s="42">
        <f t="shared" si="13"/>
        <v>52.3</v>
      </c>
      <c r="CF149" s="42">
        <f t="shared" si="13"/>
        <v>0</v>
      </c>
      <c r="CG149" s="42">
        <f t="shared" si="13"/>
        <v>64.12</v>
      </c>
      <c r="CH149" s="42">
        <f t="shared" si="13"/>
        <v>31.67</v>
      </c>
      <c r="CI149" s="42">
        <f t="shared" si="13"/>
        <v>47.900000000000006</v>
      </c>
      <c r="CJ149" s="42">
        <f t="shared" si="13"/>
        <v>4867.3500000000004</v>
      </c>
      <c r="CK149" s="42">
        <f t="shared" si="13"/>
        <v>1958.1399999999999</v>
      </c>
      <c r="CL149" s="42">
        <f t="shared" si="13"/>
        <v>3412.7299999999996</v>
      </c>
      <c r="CM149" s="42">
        <f t="shared" si="13"/>
        <v>96.699999999999989</v>
      </c>
      <c r="CN149" s="42">
        <f t="shared" si="13"/>
        <v>56.2</v>
      </c>
      <c r="CO149" s="42">
        <f t="shared" si="13"/>
        <v>77.099999999999994</v>
      </c>
      <c r="CP149" s="16">
        <v>17.18</v>
      </c>
      <c r="CQ149" s="16">
        <v>0.92</v>
      </c>
    </row>
    <row r="150" spans="1:95" s="16" customFormat="1" x14ac:dyDescent="0.25">
      <c r="A150" s="27"/>
      <c r="B150" s="28" t="s">
        <v>124</v>
      </c>
      <c r="C150" s="29">
        <f>C130+C133+C142+C149</f>
        <v>1645</v>
      </c>
      <c r="D150" s="42">
        <f t="shared" ref="D150:BO150" si="14">D130+D133+D142+D149</f>
        <v>50.25</v>
      </c>
      <c r="E150" s="42">
        <f t="shared" si="14"/>
        <v>28.71</v>
      </c>
      <c r="F150" s="42">
        <f t="shared" si="14"/>
        <v>48.39</v>
      </c>
      <c r="G150" s="42">
        <f t="shared" si="14"/>
        <v>13.600000000000001</v>
      </c>
      <c r="H150" s="42">
        <f t="shared" si="14"/>
        <v>257.38</v>
      </c>
      <c r="I150" s="42">
        <f t="shared" si="14"/>
        <v>1640.7323752324878</v>
      </c>
      <c r="J150" s="42">
        <f t="shared" si="14"/>
        <v>23.41</v>
      </c>
      <c r="K150" s="42">
        <f t="shared" si="14"/>
        <v>5.9899999999999993</v>
      </c>
      <c r="L150" s="42">
        <f t="shared" si="14"/>
        <v>0</v>
      </c>
      <c r="M150" s="42">
        <f t="shared" si="14"/>
        <v>0</v>
      </c>
      <c r="N150" s="42">
        <f t="shared" si="14"/>
        <v>87.04</v>
      </c>
      <c r="O150" s="42">
        <f t="shared" si="14"/>
        <v>148.69</v>
      </c>
      <c r="P150" s="42">
        <f t="shared" si="14"/>
        <v>15.55</v>
      </c>
      <c r="Q150" s="42">
        <f t="shared" si="14"/>
        <v>0</v>
      </c>
      <c r="R150" s="42">
        <f t="shared" si="14"/>
        <v>0</v>
      </c>
      <c r="S150" s="42">
        <f t="shared" si="14"/>
        <v>2.83</v>
      </c>
      <c r="T150" s="42">
        <f t="shared" si="14"/>
        <v>12.19</v>
      </c>
      <c r="U150" s="42">
        <f t="shared" si="14"/>
        <v>1717.85</v>
      </c>
      <c r="V150" s="42">
        <f t="shared" si="14"/>
        <v>1574.39</v>
      </c>
      <c r="W150" s="42">
        <f t="shared" si="14"/>
        <v>634.91999999999996</v>
      </c>
      <c r="X150" s="42">
        <f t="shared" si="14"/>
        <v>209.32</v>
      </c>
      <c r="Y150" s="42">
        <f t="shared" si="14"/>
        <v>898.21</v>
      </c>
      <c r="Z150" s="42">
        <f t="shared" si="14"/>
        <v>8.7899999999999991</v>
      </c>
      <c r="AA150" s="42">
        <f t="shared" si="14"/>
        <v>179.19</v>
      </c>
      <c r="AB150" s="42">
        <f t="shared" si="14"/>
        <v>992.66000000000008</v>
      </c>
      <c r="AC150" s="42">
        <f t="shared" si="14"/>
        <v>422.5</v>
      </c>
      <c r="AD150" s="42">
        <f t="shared" si="14"/>
        <v>7.82</v>
      </c>
      <c r="AE150" s="42">
        <f t="shared" si="14"/>
        <v>0.65</v>
      </c>
      <c r="AF150" s="42">
        <f t="shared" si="14"/>
        <v>0.86999999999999988</v>
      </c>
      <c r="AG150" s="42">
        <f t="shared" si="14"/>
        <v>7.9300000000000006</v>
      </c>
      <c r="AH150" s="42">
        <f t="shared" si="14"/>
        <v>19.7</v>
      </c>
      <c r="AI150" s="42">
        <f t="shared" si="14"/>
        <v>15.54</v>
      </c>
      <c r="AJ150" s="42">
        <f t="shared" si="14"/>
        <v>0</v>
      </c>
      <c r="AK150" s="42">
        <f t="shared" si="14"/>
        <v>1982.3999999999999</v>
      </c>
      <c r="AL150" s="42">
        <f t="shared" si="14"/>
        <v>1748.0500000000002</v>
      </c>
      <c r="AM150" s="42">
        <f t="shared" si="14"/>
        <v>2882.92</v>
      </c>
      <c r="AN150" s="42">
        <f t="shared" si="14"/>
        <v>2018.9</v>
      </c>
      <c r="AO150" s="42">
        <f t="shared" si="14"/>
        <v>731.99</v>
      </c>
      <c r="AP150" s="42">
        <f t="shared" si="14"/>
        <v>1429.56</v>
      </c>
      <c r="AQ150" s="42">
        <f t="shared" si="14"/>
        <v>537.46</v>
      </c>
      <c r="AR150" s="42">
        <f t="shared" si="14"/>
        <v>1875.51</v>
      </c>
      <c r="AS150" s="42">
        <f t="shared" si="14"/>
        <v>1704</v>
      </c>
      <c r="AT150" s="42">
        <f t="shared" si="14"/>
        <v>2047.9499999999998</v>
      </c>
      <c r="AU150" s="42">
        <f t="shared" si="14"/>
        <v>2712.42</v>
      </c>
      <c r="AV150" s="42">
        <f t="shared" si="14"/>
        <v>912.27</v>
      </c>
      <c r="AW150" s="42">
        <f t="shared" si="14"/>
        <v>1925.62</v>
      </c>
      <c r="AX150" s="42">
        <f t="shared" si="14"/>
        <v>8267.5</v>
      </c>
      <c r="AY150" s="42">
        <f t="shared" si="14"/>
        <v>76.61</v>
      </c>
      <c r="AZ150" s="42">
        <f t="shared" si="14"/>
        <v>3050.92</v>
      </c>
      <c r="BA150" s="42">
        <f t="shared" si="14"/>
        <v>1797.2399999999998</v>
      </c>
      <c r="BB150" s="42">
        <f t="shared" si="14"/>
        <v>1361.8899999999999</v>
      </c>
      <c r="BC150" s="42">
        <f t="shared" si="14"/>
        <v>677.83999999999992</v>
      </c>
      <c r="BD150" s="42">
        <f t="shared" si="14"/>
        <v>0.77</v>
      </c>
      <c r="BE150" s="42">
        <f t="shared" si="14"/>
        <v>0.38</v>
      </c>
      <c r="BF150" s="42">
        <f t="shared" si="14"/>
        <v>0.2</v>
      </c>
      <c r="BG150" s="42">
        <f t="shared" si="14"/>
        <v>0.45</v>
      </c>
      <c r="BH150" s="42">
        <f t="shared" si="14"/>
        <v>0.52</v>
      </c>
      <c r="BI150" s="42">
        <f t="shared" si="14"/>
        <v>2.4299999999999997</v>
      </c>
      <c r="BJ150" s="42">
        <f t="shared" si="14"/>
        <v>0.03</v>
      </c>
      <c r="BK150" s="42">
        <f t="shared" si="14"/>
        <v>7.2799999999999994</v>
      </c>
      <c r="BL150" s="42">
        <f t="shared" si="14"/>
        <v>0.02</v>
      </c>
      <c r="BM150" s="42">
        <f t="shared" si="14"/>
        <v>2.39</v>
      </c>
      <c r="BN150" s="42">
        <f t="shared" si="14"/>
        <v>0.06</v>
      </c>
      <c r="BO150" s="42">
        <f t="shared" si="14"/>
        <v>0.05</v>
      </c>
      <c r="BP150" s="42">
        <f t="shared" ref="BP150:CO150" si="15">BP130+BP133+BP142+BP149</f>
        <v>0</v>
      </c>
      <c r="BQ150" s="42">
        <f t="shared" si="15"/>
        <v>0.42000000000000004</v>
      </c>
      <c r="BR150" s="42">
        <f t="shared" si="15"/>
        <v>0.66</v>
      </c>
      <c r="BS150" s="42">
        <f t="shared" si="15"/>
        <v>8.2799999999999994</v>
      </c>
      <c r="BT150" s="42">
        <f t="shared" si="15"/>
        <v>0.01</v>
      </c>
      <c r="BU150" s="42">
        <f t="shared" si="15"/>
        <v>0</v>
      </c>
      <c r="BV150" s="42">
        <f t="shared" si="15"/>
        <v>6.39</v>
      </c>
      <c r="BW150" s="42">
        <f t="shared" si="15"/>
        <v>0.12</v>
      </c>
      <c r="BX150" s="42">
        <f t="shared" si="15"/>
        <v>0.08</v>
      </c>
      <c r="BY150" s="42">
        <f t="shared" si="15"/>
        <v>0</v>
      </c>
      <c r="BZ150" s="42">
        <f t="shared" si="15"/>
        <v>0</v>
      </c>
      <c r="CA150" s="42">
        <f t="shared" si="15"/>
        <v>0</v>
      </c>
      <c r="CB150" s="42">
        <f t="shared" si="15"/>
        <v>1449.0800000000002</v>
      </c>
      <c r="CC150" s="42">
        <f t="shared" si="15"/>
        <v>0</v>
      </c>
      <c r="CD150" s="42" t="e">
        <f t="shared" si="15"/>
        <v>#REF!</v>
      </c>
      <c r="CE150" s="42">
        <f t="shared" si="15"/>
        <v>344.65000000000003</v>
      </c>
      <c r="CF150" s="42">
        <f t="shared" si="15"/>
        <v>0</v>
      </c>
      <c r="CG150" s="42">
        <f t="shared" si="15"/>
        <v>183.86</v>
      </c>
      <c r="CH150" s="42">
        <f t="shared" si="15"/>
        <v>96.48</v>
      </c>
      <c r="CI150" s="42">
        <f t="shared" si="15"/>
        <v>140.17000000000002</v>
      </c>
      <c r="CJ150" s="42">
        <f t="shared" si="15"/>
        <v>16655.61</v>
      </c>
      <c r="CK150" s="42">
        <f t="shared" si="15"/>
        <v>7917.58</v>
      </c>
      <c r="CL150" s="42">
        <f t="shared" si="15"/>
        <v>12286.58</v>
      </c>
      <c r="CM150" s="42">
        <f t="shared" si="15"/>
        <v>280.88</v>
      </c>
      <c r="CN150" s="42">
        <f t="shared" si="15"/>
        <v>163.62</v>
      </c>
      <c r="CO150" s="42">
        <f t="shared" si="15"/>
        <v>222.89</v>
      </c>
      <c r="CP150" s="16">
        <v>50.78</v>
      </c>
      <c r="CQ150" s="16">
        <v>2.63</v>
      </c>
    </row>
    <row r="152" spans="1:95" x14ac:dyDescent="0.25">
      <c r="B152" s="32" t="s">
        <v>174</v>
      </c>
    </row>
    <row r="153" spans="1:95" x14ac:dyDescent="0.25">
      <c r="B153" s="17" t="s">
        <v>101</v>
      </c>
    </row>
    <row r="154" spans="1:95" s="25" customFormat="1" x14ac:dyDescent="0.25">
      <c r="A154" s="22" t="str">
        <f>"-"</f>
        <v>-</v>
      </c>
      <c r="B154" s="23" t="s">
        <v>102</v>
      </c>
      <c r="C154" s="24">
        <v>40</v>
      </c>
      <c r="D154" s="24">
        <v>3.08</v>
      </c>
      <c r="E154" s="24">
        <v>0</v>
      </c>
      <c r="F154" s="24">
        <v>1.2</v>
      </c>
      <c r="G154" s="24">
        <v>1.2</v>
      </c>
      <c r="H154" s="24">
        <v>21.32</v>
      </c>
      <c r="I154" s="24">
        <v>107.80799999999999</v>
      </c>
      <c r="J154" s="24">
        <v>0.2</v>
      </c>
      <c r="K154" s="24">
        <v>0</v>
      </c>
      <c r="L154" s="24">
        <v>0</v>
      </c>
      <c r="M154" s="24">
        <v>0</v>
      </c>
      <c r="N154" s="24">
        <v>1.32</v>
      </c>
      <c r="O154" s="24">
        <v>18.72</v>
      </c>
      <c r="P154" s="24">
        <v>1.28</v>
      </c>
      <c r="Q154" s="24">
        <v>0</v>
      </c>
      <c r="R154" s="24">
        <v>0</v>
      </c>
      <c r="S154" s="24">
        <v>0.12</v>
      </c>
      <c r="T154" s="24">
        <v>0.64</v>
      </c>
      <c r="U154" s="24">
        <v>171.6</v>
      </c>
      <c r="V154" s="24">
        <v>52.4</v>
      </c>
      <c r="W154" s="24">
        <v>8.8000000000000007</v>
      </c>
      <c r="X154" s="24">
        <v>13.2</v>
      </c>
      <c r="Y154" s="24">
        <v>34</v>
      </c>
      <c r="Z154" s="24">
        <v>0.8</v>
      </c>
      <c r="AA154" s="24">
        <v>0</v>
      </c>
      <c r="AB154" s="24">
        <v>0</v>
      </c>
      <c r="AC154" s="24">
        <v>0</v>
      </c>
      <c r="AD154" s="24">
        <v>0.68</v>
      </c>
      <c r="AE154" s="24">
        <v>0.06</v>
      </c>
      <c r="AF154" s="24">
        <v>0.02</v>
      </c>
      <c r="AG154" s="24">
        <v>0.64</v>
      </c>
      <c r="AH154" s="24">
        <v>1.2</v>
      </c>
      <c r="AI154" s="24">
        <v>0</v>
      </c>
      <c r="AJ154" s="25">
        <v>0</v>
      </c>
      <c r="AK154" s="25">
        <v>148.80000000000001</v>
      </c>
      <c r="AL154" s="25">
        <v>154.4</v>
      </c>
      <c r="AM154" s="25">
        <v>236.4</v>
      </c>
      <c r="AN154" s="25">
        <v>79.599999999999994</v>
      </c>
      <c r="AO154" s="25">
        <v>46.8</v>
      </c>
      <c r="AP154" s="25">
        <v>93.6</v>
      </c>
      <c r="AQ154" s="25">
        <v>35.200000000000003</v>
      </c>
      <c r="AR154" s="25">
        <v>168</v>
      </c>
      <c r="AS154" s="25">
        <v>104.4</v>
      </c>
      <c r="AT154" s="25">
        <v>145.19999999999999</v>
      </c>
      <c r="AU154" s="25">
        <v>120.4</v>
      </c>
      <c r="AV154" s="25">
        <v>64.400000000000006</v>
      </c>
      <c r="AW154" s="25">
        <v>112</v>
      </c>
      <c r="AX154" s="25">
        <v>930</v>
      </c>
      <c r="AY154" s="25">
        <v>0</v>
      </c>
      <c r="AZ154" s="25">
        <v>302.8</v>
      </c>
      <c r="BA154" s="25">
        <v>132.4</v>
      </c>
      <c r="BB154" s="25">
        <v>88.8</v>
      </c>
      <c r="BC154" s="25">
        <v>69.2</v>
      </c>
      <c r="BD154" s="25">
        <v>0</v>
      </c>
      <c r="BE154" s="25">
        <v>0</v>
      </c>
      <c r="BF154" s="25">
        <v>0</v>
      </c>
      <c r="BG154" s="25">
        <v>0</v>
      </c>
      <c r="BH154" s="25">
        <v>0</v>
      </c>
      <c r="BI154" s="25">
        <v>0.01</v>
      </c>
      <c r="BJ154" s="25">
        <v>0</v>
      </c>
      <c r="BK154" s="25">
        <v>0.13</v>
      </c>
      <c r="BL154" s="25">
        <v>0</v>
      </c>
      <c r="BM154" s="25">
        <v>0.06</v>
      </c>
      <c r="BN154" s="25">
        <v>0</v>
      </c>
      <c r="BO154" s="25">
        <v>0</v>
      </c>
      <c r="BP154" s="25">
        <v>0</v>
      </c>
      <c r="BQ154" s="25">
        <v>0</v>
      </c>
      <c r="BR154" s="25">
        <v>0</v>
      </c>
      <c r="BS154" s="25">
        <v>0.47</v>
      </c>
      <c r="BT154" s="25">
        <v>0</v>
      </c>
      <c r="BU154" s="25">
        <v>0</v>
      </c>
      <c r="BV154" s="25">
        <v>0.35</v>
      </c>
      <c r="BW154" s="25">
        <v>0.01</v>
      </c>
      <c r="BX154" s="25">
        <v>0</v>
      </c>
      <c r="BY154" s="25">
        <v>0</v>
      </c>
      <c r="BZ154" s="25">
        <v>0</v>
      </c>
      <c r="CA154" s="25">
        <v>0</v>
      </c>
      <c r="CB154" s="25">
        <v>13.64</v>
      </c>
      <c r="CC154" s="26"/>
      <c r="CD154" s="26"/>
      <c r="CE154" s="25">
        <v>0</v>
      </c>
      <c r="CG154" s="25">
        <v>0</v>
      </c>
      <c r="CH154" s="25">
        <v>0</v>
      </c>
      <c r="CI154" s="25">
        <v>0</v>
      </c>
      <c r="CJ154" s="25">
        <v>665</v>
      </c>
      <c r="CK154" s="25">
        <v>256.2</v>
      </c>
      <c r="CL154" s="25">
        <v>460.6</v>
      </c>
      <c r="CM154" s="25">
        <v>5.32</v>
      </c>
      <c r="CN154" s="25">
        <v>5.32</v>
      </c>
      <c r="CO154" s="25">
        <v>5.32</v>
      </c>
      <c r="CP154" s="25">
        <v>0</v>
      </c>
      <c r="CQ154" s="25">
        <v>0</v>
      </c>
    </row>
    <row r="155" spans="1:95" s="25" customFormat="1" x14ac:dyDescent="0.25">
      <c r="A155" s="22" t="str">
        <f>"-"</f>
        <v>-</v>
      </c>
      <c r="B155" s="23" t="s">
        <v>103</v>
      </c>
      <c r="C155" s="24">
        <v>5</v>
      </c>
      <c r="D155" s="24">
        <v>0.04</v>
      </c>
      <c r="E155" s="24">
        <v>0.04</v>
      </c>
      <c r="F155" s="24">
        <v>3.63</v>
      </c>
      <c r="G155" s="24">
        <v>0</v>
      </c>
      <c r="H155" s="24">
        <v>7.0000000000000007E-2</v>
      </c>
      <c r="I155" s="24">
        <v>33.031999999999996</v>
      </c>
      <c r="J155" s="24">
        <v>2.36</v>
      </c>
      <c r="K155" s="24">
        <v>0.11</v>
      </c>
      <c r="L155" s="24">
        <v>0</v>
      </c>
      <c r="M155" s="24">
        <v>0</v>
      </c>
      <c r="N155" s="24">
        <v>7.0000000000000007E-2</v>
      </c>
      <c r="O155" s="24">
        <v>0</v>
      </c>
      <c r="P155" s="24">
        <v>0</v>
      </c>
      <c r="Q155" s="24">
        <v>0</v>
      </c>
      <c r="R155" s="24">
        <v>0</v>
      </c>
      <c r="S155" s="24">
        <v>0</v>
      </c>
      <c r="T155" s="24">
        <v>7.0000000000000007E-2</v>
      </c>
      <c r="U155" s="24">
        <v>0.75</v>
      </c>
      <c r="V155" s="24">
        <v>1.5</v>
      </c>
      <c r="W155" s="24">
        <v>1.2</v>
      </c>
      <c r="X155" s="24">
        <v>0</v>
      </c>
      <c r="Y155" s="24">
        <v>1.5</v>
      </c>
      <c r="Z155" s="24">
        <v>0.01</v>
      </c>
      <c r="AA155" s="24">
        <v>20</v>
      </c>
      <c r="AB155" s="24">
        <v>15</v>
      </c>
      <c r="AC155" s="24">
        <v>22.5</v>
      </c>
      <c r="AD155" s="24">
        <v>0.05</v>
      </c>
      <c r="AE155" s="24">
        <v>0</v>
      </c>
      <c r="AF155" s="24">
        <v>0.01</v>
      </c>
      <c r="AG155" s="24">
        <v>0.01</v>
      </c>
      <c r="AH155" s="24">
        <v>0.01</v>
      </c>
      <c r="AI155" s="24">
        <v>0</v>
      </c>
      <c r="AJ155" s="25">
        <v>0</v>
      </c>
      <c r="AK155" s="25">
        <v>2.1</v>
      </c>
      <c r="AL155" s="25">
        <v>2.0499999999999998</v>
      </c>
      <c r="AM155" s="25">
        <v>3.8</v>
      </c>
      <c r="AN155" s="25">
        <v>2.25</v>
      </c>
      <c r="AO155" s="25">
        <v>0.85</v>
      </c>
      <c r="AP155" s="25">
        <v>2.35</v>
      </c>
      <c r="AQ155" s="25">
        <v>2.15</v>
      </c>
      <c r="AR155" s="25">
        <v>2.1</v>
      </c>
      <c r="AS155" s="25">
        <v>1.8</v>
      </c>
      <c r="AT155" s="25">
        <v>1.3</v>
      </c>
      <c r="AU155" s="25">
        <v>2.85</v>
      </c>
      <c r="AV155" s="25">
        <v>1.75</v>
      </c>
      <c r="AW155" s="25">
        <v>1.2</v>
      </c>
      <c r="AX155" s="25">
        <v>7.1</v>
      </c>
      <c r="AY155" s="25">
        <v>0</v>
      </c>
      <c r="AZ155" s="25">
        <v>2.4</v>
      </c>
      <c r="BA155" s="25">
        <v>2.7</v>
      </c>
      <c r="BB155" s="25">
        <v>2.1</v>
      </c>
      <c r="BC155" s="25">
        <v>0.5</v>
      </c>
      <c r="BD155" s="25">
        <v>0.13</v>
      </c>
      <c r="BE155" s="25">
        <v>0.06</v>
      </c>
      <c r="BF155" s="25">
        <v>0.03</v>
      </c>
      <c r="BG155" s="25">
        <v>0.08</v>
      </c>
      <c r="BH155" s="25">
        <v>0.09</v>
      </c>
      <c r="BI155" s="25">
        <v>0.4</v>
      </c>
      <c r="BJ155" s="25">
        <v>0</v>
      </c>
      <c r="BK155" s="25">
        <v>1.1000000000000001</v>
      </c>
      <c r="BL155" s="25">
        <v>0</v>
      </c>
      <c r="BM155" s="25">
        <v>0.34</v>
      </c>
      <c r="BN155" s="25">
        <v>0</v>
      </c>
      <c r="BO155" s="25">
        <v>0</v>
      </c>
      <c r="BP155" s="25">
        <v>0</v>
      </c>
      <c r="BQ155" s="25">
        <v>0.08</v>
      </c>
      <c r="BR155" s="25">
        <v>0.12</v>
      </c>
      <c r="BS155" s="25">
        <v>0.9</v>
      </c>
      <c r="BT155" s="25">
        <v>0</v>
      </c>
      <c r="BU155" s="25">
        <v>0</v>
      </c>
      <c r="BV155" s="25">
        <v>0.05</v>
      </c>
      <c r="BW155" s="25">
        <v>0</v>
      </c>
      <c r="BX155" s="25">
        <v>0</v>
      </c>
      <c r="BY155" s="25">
        <v>0</v>
      </c>
      <c r="BZ155" s="25">
        <v>0</v>
      </c>
      <c r="CA155" s="25">
        <v>0</v>
      </c>
      <c r="CB155" s="25">
        <v>1.25</v>
      </c>
      <c r="CC155" s="26"/>
      <c r="CD155" s="26"/>
      <c r="CE155" s="25">
        <v>22.5</v>
      </c>
      <c r="CG155" s="25">
        <v>0.2</v>
      </c>
      <c r="CH155" s="25">
        <v>0.05</v>
      </c>
      <c r="CI155" s="25">
        <v>0.13</v>
      </c>
      <c r="CJ155" s="25">
        <v>10</v>
      </c>
      <c r="CK155" s="25">
        <v>4.0999999999999996</v>
      </c>
      <c r="CL155" s="25">
        <v>7.05</v>
      </c>
      <c r="CM155" s="25">
        <v>0.86</v>
      </c>
      <c r="CN155" s="25">
        <v>0.44</v>
      </c>
      <c r="CO155" s="25">
        <v>0.65</v>
      </c>
      <c r="CP155" s="25">
        <v>0</v>
      </c>
      <c r="CQ155" s="25">
        <v>0</v>
      </c>
    </row>
    <row r="156" spans="1:95" s="25" customFormat="1" x14ac:dyDescent="0.25">
      <c r="A156" s="22" t="str">
        <f>"31/10"</f>
        <v>31/10</v>
      </c>
      <c r="B156" s="23" t="s">
        <v>153</v>
      </c>
      <c r="C156" s="24">
        <v>180</v>
      </c>
      <c r="D156" s="24">
        <v>1.46</v>
      </c>
      <c r="E156" s="24">
        <v>1.28</v>
      </c>
      <c r="F156" s="24">
        <v>1.1499999999999999</v>
      </c>
      <c r="G156" s="24">
        <v>0.04</v>
      </c>
      <c r="H156" s="24">
        <v>11.05</v>
      </c>
      <c r="I156" s="24">
        <v>58.098509999999997</v>
      </c>
      <c r="J156" s="24">
        <v>0.77</v>
      </c>
      <c r="K156" s="24">
        <v>0</v>
      </c>
      <c r="L156" s="24">
        <v>0</v>
      </c>
      <c r="M156" s="24">
        <v>0</v>
      </c>
      <c r="N156" s="24">
        <v>10.95</v>
      </c>
      <c r="O156" s="24">
        <v>0</v>
      </c>
      <c r="P156" s="24">
        <v>0.09</v>
      </c>
      <c r="Q156" s="24">
        <v>0</v>
      </c>
      <c r="R156" s="24">
        <v>0</v>
      </c>
      <c r="S156" s="24">
        <v>0.05</v>
      </c>
      <c r="T156" s="24">
        <v>0.37</v>
      </c>
      <c r="U156" s="24">
        <v>22.36</v>
      </c>
      <c r="V156" s="24">
        <v>65.31</v>
      </c>
      <c r="W156" s="24">
        <v>52.64</v>
      </c>
      <c r="X156" s="24">
        <v>5.99</v>
      </c>
      <c r="Y156" s="24">
        <v>37.67</v>
      </c>
      <c r="Z156" s="24">
        <v>7.0000000000000007E-2</v>
      </c>
      <c r="AA156" s="24">
        <v>9</v>
      </c>
      <c r="AB156" s="24">
        <v>4.05</v>
      </c>
      <c r="AC156" s="24">
        <v>9.9</v>
      </c>
      <c r="AD156" s="24">
        <v>0</v>
      </c>
      <c r="AE156" s="24">
        <v>0.02</v>
      </c>
      <c r="AF156" s="24">
        <v>0.06</v>
      </c>
      <c r="AG156" s="24">
        <v>0.04</v>
      </c>
      <c r="AH156" s="24">
        <v>0.36</v>
      </c>
      <c r="AI156" s="24">
        <v>0.23</v>
      </c>
      <c r="AJ156" s="25">
        <v>0</v>
      </c>
      <c r="AK156" s="25">
        <v>0</v>
      </c>
      <c r="AL156" s="25">
        <v>0</v>
      </c>
      <c r="AM156" s="25">
        <v>0</v>
      </c>
      <c r="AN156" s="25">
        <v>0</v>
      </c>
      <c r="AO156" s="25">
        <v>0</v>
      </c>
      <c r="AP156" s="25">
        <v>0</v>
      </c>
      <c r="AQ156" s="25">
        <v>0</v>
      </c>
      <c r="AR156" s="25">
        <v>0</v>
      </c>
      <c r="AS156" s="25">
        <v>0</v>
      </c>
      <c r="AT156" s="25">
        <v>0</v>
      </c>
      <c r="AU156" s="25">
        <v>0</v>
      </c>
      <c r="AV156" s="25">
        <v>0</v>
      </c>
      <c r="AW156" s="25">
        <v>0</v>
      </c>
      <c r="AX156" s="25">
        <v>0</v>
      </c>
      <c r="AY156" s="25">
        <v>0</v>
      </c>
      <c r="AZ156" s="25">
        <v>0</v>
      </c>
      <c r="BA156" s="25">
        <v>0</v>
      </c>
      <c r="BB156" s="25">
        <v>0</v>
      </c>
      <c r="BC156" s="25">
        <v>0</v>
      </c>
      <c r="BD156" s="25">
        <v>0</v>
      </c>
      <c r="BE156" s="25">
        <v>0</v>
      </c>
      <c r="BF156" s="25">
        <v>0</v>
      </c>
      <c r="BG156" s="25">
        <v>0</v>
      </c>
      <c r="BH156" s="25">
        <v>0</v>
      </c>
      <c r="BI156" s="25">
        <v>0</v>
      </c>
      <c r="BJ156" s="25">
        <v>0</v>
      </c>
      <c r="BK156" s="25">
        <v>0</v>
      </c>
      <c r="BL156" s="25">
        <v>0</v>
      </c>
      <c r="BM156" s="25">
        <v>0</v>
      </c>
      <c r="BN156" s="25">
        <v>0</v>
      </c>
      <c r="BO156" s="25">
        <v>0</v>
      </c>
      <c r="BP156" s="25">
        <v>0</v>
      </c>
      <c r="BQ156" s="25">
        <v>0</v>
      </c>
      <c r="BR156" s="25">
        <v>0</v>
      </c>
      <c r="BS156" s="25">
        <v>0</v>
      </c>
      <c r="BT156" s="25">
        <v>0</v>
      </c>
      <c r="BU156" s="25">
        <v>0</v>
      </c>
      <c r="BV156" s="25">
        <v>0</v>
      </c>
      <c r="BW156" s="25">
        <v>0</v>
      </c>
      <c r="BX156" s="25">
        <v>0</v>
      </c>
      <c r="BY156" s="25">
        <v>0</v>
      </c>
      <c r="BZ156" s="25">
        <v>0</v>
      </c>
      <c r="CA156" s="25">
        <v>0</v>
      </c>
      <c r="CB156" s="25">
        <v>175.14</v>
      </c>
      <c r="CC156" s="26"/>
      <c r="CD156" s="26"/>
      <c r="CE156" s="25">
        <v>9.68</v>
      </c>
      <c r="CG156" s="25">
        <v>6.92</v>
      </c>
      <c r="CH156" s="25">
        <v>3.77</v>
      </c>
      <c r="CI156" s="25">
        <v>5.35</v>
      </c>
      <c r="CJ156" s="25">
        <v>605.25</v>
      </c>
      <c r="CK156" s="25">
        <v>223.2</v>
      </c>
      <c r="CL156" s="25">
        <v>414.23</v>
      </c>
      <c r="CM156" s="25">
        <v>36.020000000000003</v>
      </c>
      <c r="CN156" s="25">
        <v>19.37</v>
      </c>
      <c r="CO156" s="25">
        <v>27.69</v>
      </c>
      <c r="CP156" s="25">
        <v>9</v>
      </c>
      <c r="CQ156" s="25">
        <v>0</v>
      </c>
    </row>
    <row r="157" spans="1:95" s="15" customFormat="1" ht="31.5" x14ac:dyDescent="0.25">
      <c r="A157" s="18" t="str">
        <f>"11/4"</f>
        <v>11/4</v>
      </c>
      <c r="B157" s="19" t="s">
        <v>127</v>
      </c>
      <c r="C157" s="20">
        <v>180</v>
      </c>
      <c r="D157" s="20">
        <v>5.89</v>
      </c>
      <c r="E157" s="20">
        <v>2.12</v>
      </c>
      <c r="F157" s="20">
        <v>5.5</v>
      </c>
      <c r="G157" s="20">
        <v>1.19</v>
      </c>
      <c r="H157" s="20">
        <v>29.37</v>
      </c>
      <c r="I157" s="20">
        <v>189.0927954</v>
      </c>
      <c r="J157" s="20">
        <v>3.45</v>
      </c>
      <c r="K157" s="20">
        <v>0.1</v>
      </c>
      <c r="L157" s="20">
        <v>0</v>
      </c>
      <c r="M157" s="20">
        <v>0</v>
      </c>
      <c r="N157" s="20">
        <v>7.02</v>
      </c>
      <c r="O157" s="20">
        <v>21.16</v>
      </c>
      <c r="P157" s="20">
        <v>1.18</v>
      </c>
      <c r="Q157" s="20">
        <v>0</v>
      </c>
      <c r="R157" s="20">
        <v>0</v>
      </c>
      <c r="S157" s="20">
        <v>7.0000000000000007E-2</v>
      </c>
      <c r="T157" s="20">
        <v>1.42</v>
      </c>
      <c r="U157" s="20">
        <v>214.51</v>
      </c>
      <c r="V157" s="20">
        <v>160.66999999999999</v>
      </c>
      <c r="W157" s="20">
        <v>87.09</v>
      </c>
      <c r="X157" s="20">
        <v>34.85</v>
      </c>
      <c r="Y157" s="20">
        <v>130.82</v>
      </c>
      <c r="Z157" s="20">
        <v>0.94</v>
      </c>
      <c r="AA157" s="20">
        <v>19.440000000000001</v>
      </c>
      <c r="AB157" s="20">
        <v>22.32</v>
      </c>
      <c r="AC157" s="20">
        <v>37.17</v>
      </c>
      <c r="AD157" s="20">
        <v>0.15</v>
      </c>
      <c r="AE157" s="20">
        <v>0.13</v>
      </c>
      <c r="AF157" s="20">
        <v>0.1</v>
      </c>
      <c r="AG157" s="20">
        <v>0.52</v>
      </c>
      <c r="AH157" s="20">
        <v>2.2400000000000002</v>
      </c>
      <c r="AI157" s="20">
        <v>0.37</v>
      </c>
      <c r="AJ157" s="15">
        <v>0</v>
      </c>
      <c r="AK157" s="15">
        <v>160.82</v>
      </c>
      <c r="AL157" s="15">
        <v>147.25</v>
      </c>
      <c r="AM157" s="15">
        <v>522.32000000000005</v>
      </c>
      <c r="AN157" s="15">
        <v>99.36</v>
      </c>
      <c r="AO157" s="15">
        <v>100.89</v>
      </c>
      <c r="AP157" s="15">
        <v>137.35</v>
      </c>
      <c r="AQ157" s="15">
        <v>62.73</v>
      </c>
      <c r="AR157" s="15">
        <v>198.05</v>
      </c>
      <c r="AS157" s="15">
        <v>365.3</v>
      </c>
      <c r="AT157" s="15">
        <v>144.91999999999999</v>
      </c>
      <c r="AU157" s="15">
        <v>222.37</v>
      </c>
      <c r="AV157" s="15">
        <v>89.46</v>
      </c>
      <c r="AW157" s="15">
        <v>102.54</v>
      </c>
      <c r="AX157" s="15">
        <v>757.25</v>
      </c>
      <c r="AY157" s="15">
        <v>0</v>
      </c>
      <c r="AZ157" s="15">
        <v>276.13</v>
      </c>
      <c r="BA157" s="15">
        <v>239.16</v>
      </c>
      <c r="BB157" s="15">
        <v>140.52000000000001</v>
      </c>
      <c r="BC157" s="15">
        <v>61.34</v>
      </c>
      <c r="BD157" s="15">
        <v>0.11</v>
      </c>
      <c r="BE157" s="15">
        <v>0.05</v>
      </c>
      <c r="BF157" s="15">
        <v>0.03</v>
      </c>
      <c r="BG157" s="15">
        <v>0.06</v>
      </c>
      <c r="BH157" s="15">
        <v>7.0000000000000007E-2</v>
      </c>
      <c r="BI157" s="15">
        <v>0.32</v>
      </c>
      <c r="BJ157" s="15">
        <v>0</v>
      </c>
      <c r="BK157" s="15">
        <v>0.95</v>
      </c>
      <c r="BL157" s="15">
        <v>0</v>
      </c>
      <c r="BM157" s="15">
        <v>0.28999999999999998</v>
      </c>
      <c r="BN157" s="15">
        <v>0.01</v>
      </c>
      <c r="BO157" s="15">
        <v>0</v>
      </c>
      <c r="BP157" s="15">
        <v>0</v>
      </c>
      <c r="BQ157" s="15">
        <v>0.06</v>
      </c>
      <c r="BR157" s="15">
        <v>0.1</v>
      </c>
      <c r="BS157" s="15">
        <v>0.88</v>
      </c>
      <c r="BT157" s="15">
        <v>0</v>
      </c>
      <c r="BU157" s="15">
        <v>0</v>
      </c>
      <c r="BV157" s="15">
        <v>0.7</v>
      </c>
      <c r="BW157" s="15">
        <v>0.01</v>
      </c>
      <c r="BX157" s="15">
        <v>0</v>
      </c>
      <c r="BY157" s="15">
        <v>0</v>
      </c>
      <c r="BZ157" s="15">
        <v>0</v>
      </c>
      <c r="CA157" s="15">
        <v>0</v>
      </c>
      <c r="CB157" s="15">
        <v>149.44999999999999</v>
      </c>
      <c r="CC157" s="21"/>
      <c r="CD157" s="21"/>
      <c r="CE157" s="15">
        <v>23.16</v>
      </c>
      <c r="CG157" s="15">
        <v>23.28</v>
      </c>
      <c r="CH157" s="15">
        <v>11.46</v>
      </c>
      <c r="CI157" s="15">
        <v>17.37</v>
      </c>
      <c r="CJ157" s="15">
        <v>1594.25</v>
      </c>
      <c r="CK157" s="15">
        <v>730.44</v>
      </c>
      <c r="CL157" s="15">
        <v>1162.3499999999999</v>
      </c>
      <c r="CM157" s="15">
        <v>27.55</v>
      </c>
      <c r="CN157" s="15">
        <v>14.21</v>
      </c>
      <c r="CO157" s="15">
        <v>20.88</v>
      </c>
      <c r="CP157" s="15">
        <v>3.6</v>
      </c>
      <c r="CQ157" s="15">
        <v>0.45</v>
      </c>
    </row>
    <row r="158" spans="1:95" s="16" customFormat="1" x14ac:dyDescent="0.25">
      <c r="A158" s="27"/>
      <c r="B158" s="28" t="s">
        <v>107</v>
      </c>
      <c r="C158" s="29">
        <f>SUM(C154:C157)</f>
        <v>405</v>
      </c>
      <c r="D158" s="29">
        <v>10.46</v>
      </c>
      <c r="E158" s="29">
        <v>3.44</v>
      </c>
      <c r="F158" s="29">
        <v>11.47</v>
      </c>
      <c r="G158" s="29">
        <v>2.4300000000000002</v>
      </c>
      <c r="H158" s="29">
        <v>61.8</v>
      </c>
      <c r="I158" s="29">
        <v>388.03</v>
      </c>
      <c r="J158" s="29">
        <v>6.77</v>
      </c>
      <c r="K158" s="29">
        <v>0.21</v>
      </c>
      <c r="L158" s="29">
        <v>0</v>
      </c>
      <c r="M158" s="29">
        <v>0</v>
      </c>
      <c r="N158" s="29">
        <v>19.36</v>
      </c>
      <c r="O158" s="29">
        <v>39.880000000000003</v>
      </c>
      <c r="P158" s="29">
        <v>2.5499999999999998</v>
      </c>
      <c r="Q158" s="29">
        <v>0</v>
      </c>
      <c r="R158" s="29">
        <v>0</v>
      </c>
      <c r="S158" s="29">
        <v>0.24</v>
      </c>
      <c r="T158" s="29">
        <v>2.5</v>
      </c>
      <c r="U158" s="29">
        <v>409.22</v>
      </c>
      <c r="V158" s="29">
        <v>279.88</v>
      </c>
      <c r="W158" s="29">
        <v>149.72999999999999</v>
      </c>
      <c r="X158" s="29">
        <v>54.04</v>
      </c>
      <c r="Y158" s="29">
        <v>203.98</v>
      </c>
      <c r="Z158" s="29">
        <v>1.82</v>
      </c>
      <c r="AA158" s="29">
        <v>48.44</v>
      </c>
      <c r="AB158" s="29">
        <v>41.37</v>
      </c>
      <c r="AC158" s="29">
        <v>69.569999999999993</v>
      </c>
      <c r="AD158" s="29">
        <v>0.88</v>
      </c>
      <c r="AE158" s="29">
        <v>0.21</v>
      </c>
      <c r="AF158" s="29">
        <v>0.19</v>
      </c>
      <c r="AG158" s="29">
        <v>1.21</v>
      </c>
      <c r="AH158" s="29">
        <v>3.81</v>
      </c>
      <c r="AI158" s="29">
        <v>0.61</v>
      </c>
      <c r="AJ158" s="16">
        <v>0</v>
      </c>
      <c r="AK158" s="16">
        <v>311.72000000000003</v>
      </c>
      <c r="AL158" s="16">
        <v>303.7</v>
      </c>
      <c r="AM158" s="16">
        <v>762.52</v>
      </c>
      <c r="AN158" s="16">
        <v>181.21</v>
      </c>
      <c r="AO158" s="16">
        <v>148.54</v>
      </c>
      <c r="AP158" s="16">
        <v>233.3</v>
      </c>
      <c r="AQ158" s="16">
        <v>100.08</v>
      </c>
      <c r="AR158" s="16">
        <v>368.15</v>
      </c>
      <c r="AS158" s="16">
        <v>471.5</v>
      </c>
      <c r="AT158" s="16">
        <v>291.42</v>
      </c>
      <c r="AU158" s="16">
        <v>345.62</v>
      </c>
      <c r="AV158" s="16">
        <v>155.61000000000001</v>
      </c>
      <c r="AW158" s="16">
        <v>215.74</v>
      </c>
      <c r="AX158" s="16">
        <v>1694.35</v>
      </c>
      <c r="AY158" s="16">
        <v>0</v>
      </c>
      <c r="AZ158" s="16">
        <v>581.33000000000004</v>
      </c>
      <c r="BA158" s="16">
        <v>374.26</v>
      </c>
      <c r="BB158" s="16">
        <v>231.42</v>
      </c>
      <c r="BC158" s="16">
        <v>131.04</v>
      </c>
      <c r="BD158" s="16">
        <v>0.24</v>
      </c>
      <c r="BE158" s="16">
        <v>0.11</v>
      </c>
      <c r="BF158" s="16">
        <v>0.06</v>
      </c>
      <c r="BG158" s="16">
        <v>0.14000000000000001</v>
      </c>
      <c r="BH158" s="16">
        <v>0.16</v>
      </c>
      <c r="BI158" s="16">
        <v>0.72</v>
      </c>
      <c r="BJ158" s="16">
        <v>0</v>
      </c>
      <c r="BK158" s="16">
        <v>2.19</v>
      </c>
      <c r="BL158" s="16">
        <v>0</v>
      </c>
      <c r="BM158" s="16">
        <v>0.69</v>
      </c>
      <c r="BN158" s="16">
        <v>0.01</v>
      </c>
      <c r="BO158" s="16">
        <v>0</v>
      </c>
      <c r="BP158" s="16">
        <v>0</v>
      </c>
      <c r="BQ158" s="16">
        <v>0.14000000000000001</v>
      </c>
      <c r="BR158" s="16">
        <v>0.22</v>
      </c>
      <c r="BS158" s="16">
        <v>2.25</v>
      </c>
      <c r="BT158" s="16">
        <v>0</v>
      </c>
      <c r="BU158" s="16">
        <v>0</v>
      </c>
      <c r="BV158" s="16">
        <v>1.1000000000000001</v>
      </c>
      <c r="BW158" s="16">
        <v>0.02</v>
      </c>
      <c r="BX158" s="16">
        <v>0</v>
      </c>
      <c r="BY158" s="16">
        <v>0</v>
      </c>
      <c r="BZ158" s="16">
        <v>0</v>
      </c>
      <c r="CA158" s="16">
        <v>0</v>
      </c>
      <c r="CB158" s="16">
        <v>339.48</v>
      </c>
      <c r="CC158" s="13"/>
      <c r="CD158" s="13" t="e">
        <f>$I$158/#REF!*100</f>
        <v>#REF!</v>
      </c>
      <c r="CE158" s="16">
        <v>55.34</v>
      </c>
      <c r="CG158" s="16">
        <v>30.4</v>
      </c>
      <c r="CH158" s="16">
        <v>15.29</v>
      </c>
      <c r="CI158" s="16">
        <v>22.84</v>
      </c>
      <c r="CJ158" s="16">
        <v>2874.5</v>
      </c>
      <c r="CK158" s="16">
        <v>1213.94</v>
      </c>
      <c r="CL158" s="16">
        <v>2044.22</v>
      </c>
      <c r="CM158" s="16">
        <v>69.739999999999995</v>
      </c>
      <c r="CN158" s="16">
        <v>39.33</v>
      </c>
      <c r="CO158" s="16">
        <v>54.54</v>
      </c>
      <c r="CP158" s="16">
        <v>12.6</v>
      </c>
      <c r="CQ158" s="16">
        <v>0.45</v>
      </c>
    </row>
    <row r="159" spans="1:95" x14ac:dyDescent="0.25">
      <c r="B159" s="17" t="s">
        <v>108</v>
      </c>
    </row>
    <row r="160" spans="1:95" s="15" customFormat="1" x14ac:dyDescent="0.25">
      <c r="A160" s="18" t="str">
        <f>"-"</f>
        <v>-</v>
      </c>
      <c r="B160" s="19" t="s">
        <v>109</v>
      </c>
      <c r="C160" s="20">
        <v>100</v>
      </c>
      <c r="D160" s="20">
        <v>0.5</v>
      </c>
      <c r="E160" s="20">
        <v>0</v>
      </c>
      <c r="F160" s="20">
        <v>0.1</v>
      </c>
      <c r="G160" s="20">
        <v>0</v>
      </c>
      <c r="H160" s="20">
        <v>10.3</v>
      </c>
      <c r="I160" s="20">
        <v>43.239999999999995</v>
      </c>
      <c r="J160" s="20">
        <v>0</v>
      </c>
      <c r="K160" s="20">
        <v>0</v>
      </c>
      <c r="L160" s="20">
        <v>0</v>
      </c>
      <c r="M160" s="20">
        <v>0</v>
      </c>
      <c r="N160" s="20">
        <v>9.9</v>
      </c>
      <c r="O160" s="20">
        <v>0.2</v>
      </c>
      <c r="P160" s="20">
        <v>0.2</v>
      </c>
      <c r="Q160" s="20">
        <v>0</v>
      </c>
      <c r="R160" s="20">
        <v>0</v>
      </c>
      <c r="S160" s="20">
        <v>0.5</v>
      </c>
      <c r="T160" s="20">
        <v>0.3</v>
      </c>
      <c r="U160" s="20">
        <v>6</v>
      </c>
      <c r="V160" s="20">
        <v>120</v>
      </c>
      <c r="W160" s="20">
        <v>7</v>
      </c>
      <c r="X160" s="20">
        <v>4</v>
      </c>
      <c r="Y160" s="20">
        <v>7</v>
      </c>
      <c r="Z160" s="20">
        <v>1.4</v>
      </c>
      <c r="AA160" s="20">
        <v>0</v>
      </c>
      <c r="AB160" s="20">
        <v>0</v>
      </c>
      <c r="AC160" s="20">
        <v>0</v>
      </c>
      <c r="AD160" s="20">
        <v>0.1</v>
      </c>
      <c r="AE160" s="20">
        <v>0.01</v>
      </c>
      <c r="AF160" s="20">
        <v>0.01</v>
      </c>
      <c r="AG160" s="20">
        <v>0.1</v>
      </c>
      <c r="AH160" s="20">
        <v>0.2</v>
      </c>
      <c r="AI160" s="20">
        <v>2</v>
      </c>
      <c r="AJ160" s="15">
        <v>0.2</v>
      </c>
      <c r="AK160" s="15">
        <v>8</v>
      </c>
      <c r="AL160" s="15">
        <v>10</v>
      </c>
      <c r="AM160" s="15">
        <v>14</v>
      </c>
      <c r="AN160" s="15">
        <v>14</v>
      </c>
      <c r="AO160" s="15">
        <v>2</v>
      </c>
      <c r="AP160" s="15">
        <v>8</v>
      </c>
      <c r="AQ160" s="15">
        <v>2</v>
      </c>
      <c r="AR160" s="15">
        <v>7</v>
      </c>
      <c r="AS160" s="15">
        <v>13</v>
      </c>
      <c r="AT160" s="15">
        <v>8</v>
      </c>
      <c r="AU160" s="15">
        <v>58</v>
      </c>
      <c r="AV160" s="15">
        <v>5</v>
      </c>
      <c r="AW160" s="15">
        <v>11</v>
      </c>
      <c r="AX160" s="15">
        <v>32</v>
      </c>
      <c r="AY160" s="15">
        <v>0</v>
      </c>
      <c r="AZ160" s="15">
        <v>10</v>
      </c>
      <c r="BA160" s="15">
        <v>12</v>
      </c>
      <c r="BB160" s="15">
        <v>5</v>
      </c>
      <c r="BC160" s="15">
        <v>4</v>
      </c>
      <c r="BD160" s="15">
        <v>0</v>
      </c>
      <c r="BE160" s="15">
        <v>0</v>
      </c>
      <c r="BF160" s="15">
        <v>0</v>
      </c>
      <c r="BG160" s="15">
        <v>0</v>
      </c>
      <c r="BH160" s="15">
        <v>0</v>
      </c>
      <c r="BI160" s="15">
        <v>0</v>
      </c>
      <c r="BJ160" s="15">
        <v>0</v>
      </c>
      <c r="BK160" s="15">
        <v>0</v>
      </c>
      <c r="BL160" s="15">
        <v>0</v>
      </c>
      <c r="BM160" s="15">
        <v>0</v>
      </c>
      <c r="BN160" s="15">
        <v>0</v>
      </c>
      <c r="BO160" s="15">
        <v>0</v>
      </c>
      <c r="BP160" s="15">
        <v>0</v>
      </c>
      <c r="BQ160" s="15">
        <v>0</v>
      </c>
      <c r="BR160" s="15">
        <v>0</v>
      </c>
      <c r="BS160" s="15">
        <v>0</v>
      </c>
      <c r="BT160" s="15">
        <v>0</v>
      </c>
      <c r="BU160" s="15">
        <v>0</v>
      </c>
      <c r="BV160" s="15">
        <v>0</v>
      </c>
      <c r="BW160" s="15">
        <v>0</v>
      </c>
      <c r="BX160" s="15">
        <v>0</v>
      </c>
      <c r="BY160" s="15">
        <v>0</v>
      </c>
      <c r="BZ160" s="15">
        <v>0</v>
      </c>
      <c r="CA160" s="15">
        <v>0</v>
      </c>
      <c r="CB160" s="15">
        <v>88.1</v>
      </c>
      <c r="CC160" s="21"/>
      <c r="CD160" s="21"/>
      <c r="CE160" s="15">
        <v>0</v>
      </c>
      <c r="CG160" s="15">
        <v>2</v>
      </c>
      <c r="CH160" s="15">
        <v>2</v>
      </c>
      <c r="CI160" s="15">
        <v>2</v>
      </c>
      <c r="CJ160" s="15">
        <v>200</v>
      </c>
      <c r="CK160" s="15">
        <v>91</v>
      </c>
      <c r="CL160" s="15">
        <v>145.5</v>
      </c>
      <c r="CM160" s="15">
        <v>0.3</v>
      </c>
      <c r="CN160" s="15">
        <v>0.3</v>
      </c>
      <c r="CO160" s="15">
        <v>0.3</v>
      </c>
      <c r="CP160" s="15">
        <v>0</v>
      </c>
      <c r="CQ160" s="15">
        <v>0</v>
      </c>
    </row>
    <row r="161" spans="1:95" s="16" customFormat="1" x14ac:dyDescent="0.25">
      <c r="A161" s="27"/>
      <c r="B161" s="28" t="s">
        <v>110</v>
      </c>
      <c r="C161" s="29">
        <f>SUM(C160)</f>
        <v>100</v>
      </c>
      <c r="D161" s="29">
        <v>0.5</v>
      </c>
      <c r="E161" s="29">
        <v>0</v>
      </c>
      <c r="F161" s="29">
        <v>0.1</v>
      </c>
      <c r="G161" s="29">
        <v>0</v>
      </c>
      <c r="H161" s="29">
        <v>10.3</v>
      </c>
      <c r="I161" s="29">
        <v>43.24</v>
      </c>
      <c r="J161" s="29">
        <v>0</v>
      </c>
      <c r="K161" s="29">
        <v>0</v>
      </c>
      <c r="L161" s="29">
        <v>0</v>
      </c>
      <c r="M161" s="29">
        <v>0</v>
      </c>
      <c r="N161" s="29">
        <v>9.9</v>
      </c>
      <c r="O161" s="29">
        <v>0.2</v>
      </c>
      <c r="P161" s="29">
        <v>0.2</v>
      </c>
      <c r="Q161" s="29">
        <v>0</v>
      </c>
      <c r="R161" s="29">
        <v>0</v>
      </c>
      <c r="S161" s="29">
        <v>0.5</v>
      </c>
      <c r="T161" s="29">
        <v>0.3</v>
      </c>
      <c r="U161" s="29">
        <v>6</v>
      </c>
      <c r="V161" s="29">
        <v>120</v>
      </c>
      <c r="W161" s="29">
        <v>7</v>
      </c>
      <c r="X161" s="29">
        <v>4</v>
      </c>
      <c r="Y161" s="29">
        <v>7</v>
      </c>
      <c r="Z161" s="29">
        <v>1.4</v>
      </c>
      <c r="AA161" s="29">
        <v>0</v>
      </c>
      <c r="AB161" s="29">
        <v>0</v>
      </c>
      <c r="AC161" s="29">
        <v>0</v>
      </c>
      <c r="AD161" s="29">
        <v>0.1</v>
      </c>
      <c r="AE161" s="29">
        <v>0.01</v>
      </c>
      <c r="AF161" s="29">
        <v>0.01</v>
      </c>
      <c r="AG161" s="29">
        <v>0.1</v>
      </c>
      <c r="AH161" s="29">
        <v>0.2</v>
      </c>
      <c r="AI161" s="29">
        <v>2</v>
      </c>
      <c r="AJ161" s="16">
        <v>0.2</v>
      </c>
      <c r="AK161" s="16">
        <v>8</v>
      </c>
      <c r="AL161" s="16">
        <v>10</v>
      </c>
      <c r="AM161" s="16">
        <v>14</v>
      </c>
      <c r="AN161" s="16">
        <v>14</v>
      </c>
      <c r="AO161" s="16">
        <v>2</v>
      </c>
      <c r="AP161" s="16">
        <v>8</v>
      </c>
      <c r="AQ161" s="16">
        <v>2</v>
      </c>
      <c r="AR161" s="16">
        <v>7</v>
      </c>
      <c r="AS161" s="16">
        <v>13</v>
      </c>
      <c r="AT161" s="16">
        <v>8</v>
      </c>
      <c r="AU161" s="16">
        <v>58</v>
      </c>
      <c r="AV161" s="16">
        <v>5</v>
      </c>
      <c r="AW161" s="16">
        <v>11</v>
      </c>
      <c r="AX161" s="16">
        <v>32</v>
      </c>
      <c r="AY161" s="16">
        <v>0</v>
      </c>
      <c r="AZ161" s="16">
        <v>10</v>
      </c>
      <c r="BA161" s="16">
        <v>12</v>
      </c>
      <c r="BB161" s="16">
        <v>5</v>
      </c>
      <c r="BC161" s="16">
        <v>4</v>
      </c>
      <c r="BD161" s="16">
        <v>0</v>
      </c>
      <c r="BE161" s="16">
        <v>0</v>
      </c>
      <c r="BF161" s="16">
        <v>0</v>
      </c>
      <c r="BG161" s="16">
        <v>0</v>
      </c>
      <c r="BH161" s="16">
        <v>0</v>
      </c>
      <c r="BI161" s="16">
        <v>0</v>
      </c>
      <c r="BJ161" s="16">
        <v>0</v>
      </c>
      <c r="BK161" s="16">
        <v>0</v>
      </c>
      <c r="BL161" s="16">
        <v>0</v>
      </c>
      <c r="BM161" s="16">
        <v>0</v>
      </c>
      <c r="BN161" s="16">
        <v>0</v>
      </c>
      <c r="BO161" s="16">
        <v>0</v>
      </c>
      <c r="BP161" s="16">
        <v>0</v>
      </c>
      <c r="BQ161" s="16">
        <v>0</v>
      </c>
      <c r="BR161" s="16">
        <v>0</v>
      </c>
      <c r="BS161" s="16">
        <v>0</v>
      </c>
      <c r="BT161" s="16">
        <v>0</v>
      </c>
      <c r="BU161" s="16">
        <v>0</v>
      </c>
      <c r="BV161" s="16">
        <v>0</v>
      </c>
      <c r="BW161" s="16">
        <v>0</v>
      </c>
      <c r="BX161" s="16">
        <v>0</v>
      </c>
      <c r="BY161" s="16">
        <v>0</v>
      </c>
      <c r="BZ161" s="16">
        <v>0</v>
      </c>
      <c r="CA161" s="16">
        <v>0</v>
      </c>
      <c r="CB161" s="16">
        <v>88.1</v>
      </c>
      <c r="CC161" s="13"/>
      <c r="CD161" s="13" t="e">
        <f>$I$161/#REF!*100</f>
        <v>#REF!</v>
      </c>
      <c r="CE161" s="16">
        <v>0</v>
      </c>
      <c r="CG161" s="16">
        <v>2</v>
      </c>
      <c r="CH161" s="16">
        <v>2</v>
      </c>
      <c r="CI161" s="16">
        <v>2</v>
      </c>
      <c r="CJ161" s="16">
        <v>200</v>
      </c>
      <c r="CK161" s="16">
        <v>91</v>
      </c>
      <c r="CL161" s="16">
        <v>145.5</v>
      </c>
      <c r="CM161" s="16">
        <v>0.3</v>
      </c>
      <c r="CN161" s="16">
        <v>0.3</v>
      </c>
      <c r="CO161" s="16">
        <v>0.3</v>
      </c>
      <c r="CP161" s="16">
        <v>0</v>
      </c>
      <c r="CQ161" s="16">
        <v>0</v>
      </c>
    </row>
    <row r="162" spans="1:95" x14ac:dyDescent="0.25">
      <c r="B162" s="17" t="s">
        <v>111</v>
      </c>
    </row>
    <row r="163" spans="1:95" s="25" customFormat="1" x14ac:dyDescent="0.25">
      <c r="A163" s="22" t="str">
        <f>"-"</f>
        <v>-</v>
      </c>
      <c r="B163" s="23" t="s">
        <v>112</v>
      </c>
      <c r="C163" s="24">
        <v>20</v>
      </c>
      <c r="D163" s="24">
        <v>1.32</v>
      </c>
      <c r="E163" s="24">
        <v>0</v>
      </c>
      <c r="F163" s="24">
        <v>0.13</v>
      </c>
      <c r="G163" s="24">
        <v>0.13</v>
      </c>
      <c r="H163" s="24">
        <v>9.3800000000000008</v>
      </c>
      <c r="I163" s="24">
        <v>44.780199999999994</v>
      </c>
      <c r="J163" s="24">
        <v>0</v>
      </c>
      <c r="K163" s="24">
        <v>0</v>
      </c>
      <c r="L163" s="24">
        <v>0</v>
      </c>
      <c r="M163" s="24">
        <v>0</v>
      </c>
      <c r="N163" s="24">
        <v>0.22</v>
      </c>
      <c r="O163" s="24">
        <v>9.1199999999999992</v>
      </c>
      <c r="P163" s="24">
        <v>0.04</v>
      </c>
      <c r="Q163" s="24">
        <v>0</v>
      </c>
      <c r="R163" s="24">
        <v>0</v>
      </c>
      <c r="S163" s="24">
        <v>0</v>
      </c>
      <c r="T163" s="24">
        <v>0.36</v>
      </c>
      <c r="U163" s="24">
        <v>0</v>
      </c>
      <c r="V163" s="24">
        <v>0</v>
      </c>
      <c r="W163" s="24">
        <v>0</v>
      </c>
      <c r="X163" s="24">
        <v>0</v>
      </c>
      <c r="Y163" s="24">
        <v>0</v>
      </c>
      <c r="Z163" s="24">
        <v>0</v>
      </c>
      <c r="AA163" s="24">
        <v>0</v>
      </c>
      <c r="AB163" s="24">
        <v>0</v>
      </c>
      <c r="AC163" s="24">
        <v>0</v>
      </c>
      <c r="AD163" s="24">
        <v>0</v>
      </c>
      <c r="AE163" s="24">
        <v>0</v>
      </c>
      <c r="AF163" s="24">
        <v>0</v>
      </c>
      <c r="AG163" s="24">
        <v>0</v>
      </c>
      <c r="AH163" s="24">
        <v>0</v>
      </c>
      <c r="AI163" s="24">
        <v>0</v>
      </c>
      <c r="AJ163" s="25">
        <v>0</v>
      </c>
      <c r="AK163" s="25">
        <v>63.86</v>
      </c>
      <c r="AL163" s="25">
        <v>66.47</v>
      </c>
      <c r="AM163" s="25">
        <v>101.79</v>
      </c>
      <c r="AN163" s="25">
        <v>33.76</v>
      </c>
      <c r="AO163" s="25">
        <v>20.010000000000002</v>
      </c>
      <c r="AP163" s="25">
        <v>40.020000000000003</v>
      </c>
      <c r="AQ163" s="25">
        <v>15.14</v>
      </c>
      <c r="AR163" s="25">
        <v>72.38</v>
      </c>
      <c r="AS163" s="25">
        <v>44.89</v>
      </c>
      <c r="AT163" s="25">
        <v>62.64</v>
      </c>
      <c r="AU163" s="25">
        <v>51.68</v>
      </c>
      <c r="AV163" s="25">
        <v>27.14</v>
      </c>
      <c r="AW163" s="25">
        <v>48.02</v>
      </c>
      <c r="AX163" s="25">
        <v>401.59</v>
      </c>
      <c r="AY163" s="25">
        <v>0</v>
      </c>
      <c r="AZ163" s="25">
        <v>130.85</v>
      </c>
      <c r="BA163" s="25">
        <v>56.9</v>
      </c>
      <c r="BB163" s="25">
        <v>37.76</v>
      </c>
      <c r="BC163" s="25">
        <v>29.93</v>
      </c>
      <c r="BD163" s="25">
        <v>0</v>
      </c>
      <c r="BE163" s="25">
        <v>0</v>
      </c>
      <c r="BF163" s="25">
        <v>0</v>
      </c>
      <c r="BG163" s="25">
        <v>0</v>
      </c>
      <c r="BH163" s="25">
        <v>0</v>
      </c>
      <c r="BI163" s="25">
        <v>0</v>
      </c>
      <c r="BJ163" s="25">
        <v>0</v>
      </c>
      <c r="BK163" s="25">
        <v>0.02</v>
      </c>
      <c r="BL163" s="25">
        <v>0</v>
      </c>
      <c r="BM163" s="25">
        <v>0</v>
      </c>
      <c r="BN163" s="25">
        <v>0</v>
      </c>
      <c r="BO163" s="25">
        <v>0</v>
      </c>
      <c r="BP163" s="25">
        <v>0</v>
      </c>
      <c r="BQ163" s="25">
        <v>0</v>
      </c>
      <c r="BR163" s="25">
        <v>0</v>
      </c>
      <c r="BS163" s="25">
        <v>0.01</v>
      </c>
      <c r="BT163" s="25">
        <v>0</v>
      </c>
      <c r="BU163" s="25">
        <v>0</v>
      </c>
      <c r="BV163" s="25">
        <v>0.06</v>
      </c>
      <c r="BW163" s="25">
        <v>0</v>
      </c>
      <c r="BX163" s="25">
        <v>0</v>
      </c>
      <c r="BY163" s="25">
        <v>0</v>
      </c>
      <c r="BZ163" s="25">
        <v>0</v>
      </c>
      <c r="CA163" s="25">
        <v>0</v>
      </c>
      <c r="CB163" s="25">
        <v>7.82</v>
      </c>
      <c r="CC163" s="26"/>
      <c r="CD163" s="26"/>
      <c r="CE163" s="25">
        <v>0</v>
      </c>
      <c r="CG163" s="25">
        <v>0</v>
      </c>
      <c r="CH163" s="25">
        <v>0</v>
      </c>
      <c r="CI163" s="25">
        <v>0</v>
      </c>
      <c r="CJ163" s="25">
        <v>380</v>
      </c>
      <c r="CK163" s="25">
        <v>146.4</v>
      </c>
      <c r="CL163" s="25">
        <v>263.2</v>
      </c>
      <c r="CM163" s="25">
        <v>3.04</v>
      </c>
      <c r="CN163" s="25">
        <v>3.04</v>
      </c>
      <c r="CO163" s="25">
        <v>3.04</v>
      </c>
      <c r="CP163" s="25">
        <v>0</v>
      </c>
      <c r="CQ163" s="25">
        <v>0</v>
      </c>
    </row>
    <row r="164" spans="1:95" s="25" customFormat="1" x14ac:dyDescent="0.25">
      <c r="A164" s="22" t="str">
        <f>"-"</f>
        <v>-</v>
      </c>
      <c r="B164" s="23" t="s">
        <v>113</v>
      </c>
      <c r="C164" s="24">
        <v>20</v>
      </c>
      <c r="D164" s="24">
        <v>1.32</v>
      </c>
      <c r="E164" s="24">
        <v>0</v>
      </c>
      <c r="F164" s="24">
        <v>0.24</v>
      </c>
      <c r="G164" s="24">
        <v>0.24</v>
      </c>
      <c r="H164" s="24">
        <v>8.34</v>
      </c>
      <c r="I164" s="24">
        <v>38.676000000000002</v>
      </c>
      <c r="J164" s="24">
        <v>0.04</v>
      </c>
      <c r="K164" s="24">
        <v>0</v>
      </c>
      <c r="L164" s="24">
        <v>0</v>
      </c>
      <c r="M164" s="24">
        <v>0</v>
      </c>
      <c r="N164" s="24">
        <v>0.24</v>
      </c>
      <c r="O164" s="24">
        <v>6.44</v>
      </c>
      <c r="P164" s="24">
        <v>1.66</v>
      </c>
      <c r="Q164" s="24">
        <v>0</v>
      </c>
      <c r="R164" s="24">
        <v>0</v>
      </c>
      <c r="S164" s="24">
        <v>0.2</v>
      </c>
      <c r="T164" s="24">
        <v>0.5</v>
      </c>
      <c r="U164" s="24">
        <v>122</v>
      </c>
      <c r="V164" s="24">
        <v>49</v>
      </c>
      <c r="W164" s="24">
        <v>7</v>
      </c>
      <c r="X164" s="24">
        <v>9.4</v>
      </c>
      <c r="Y164" s="24">
        <v>31.6</v>
      </c>
      <c r="Z164" s="24">
        <v>0.78</v>
      </c>
      <c r="AA164" s="24">
        <v>0</v>
      </c>
      <c r="AB164" s="24">
        <v>1</v>
      </c>
      <c r="AC164" s="24">
        <v>0.2</v>
      </c>
      <c r="AD164" s="24">
        <v>0.28000000000000003</v>
      </c>
      <c r="AE164" s="24">
        <v>0.04</v>
      </c>
      <c r="AF164" s="24">
        <v>0.02</v>
      </c>
      <c r="AG164" s="24">
        <v>0.14000000000000001</v>
      </c>
      <c r="AH164" s="24">
        <v>0.4</v>
      </c>
      <c r="AI164" s="24">
        <v>0</v>
      </c>
      <c r="AJ164" s="25">
        <v>0</v>
      </c>
      <c r="AK164" s="25">
        <v>64.400000000000006</v>
      </c>
      <c r="AL164" s="25">
        <v>49.6</v>
      </c>
      <c r="AM164" s="25">
        <v>85.4</v>
      </c>
      <c r="AN164" s="25">
        <v>44.6</v>
      </c>
      <c r="AO164" s="25">
        <v>18.600000000000001</v>
      </c>
      <c r="AP164" s="25">
        <v>39.6</v>
      </c>
      <c r="AQ164" s="25">
        <v>16</v>
      </c>
      <c r="AR164" s="25">
        <v>74.2</v>
      </c>
      <c r="AS164" s="25">
        <v>59.4</v>
      </c>
      <c r="AT164" s="25">
        <v>58.2</v>
      </c>
      <c r="AU164" s="25">
        <v>92.8</v>
      </c>
      <c r="AV164" s="25">
        <v>24.8</v>
      </c>
      <c r="AW164" s="25">
        <v>62</v>
      </c>
      <c r="AX164" s="25">
        <v>311.8</v>
      </c>
      <c r="AY164" s="25">
        <v>0</v>
      </c>
      <c r="AZ164" s="25">
        <v>105.2</v>
      </c>
      <c r="BA164" s="25">
        <v>58.2</v>
      </c>
      <c r="BB164" s="25">
        <v>36</v>
      </c>
      <c r="BC164" s="25">
        <v>26</v>
      </c>
      <c r="BD164" s="25">
        <v>0</v>
      </c>
      <c r="BE164" s="25">
        <v>0</v>
      </c>
      <c r="BF164" s="25">
        <v>0</v>
      </c>
      <c r="BG164" s="25">
        <v>0</v>
      </c>
      <c r="BH164" s="25">
        <v>0</v>
      </c>
      <c r="BI164" s="25">
        <v>0</v>
      </c>
      <c r="BJ164" s="25">
        <v>0</v>
      </c>
      <c r="BK164" s="25">
        <v>0.03</v>
      </c>
      <c r="BL164" s="25">
        <v>0</v>
      </c>
      <c r="BM164" s="25">
        <v>0</v>
      </c>
      <c r="BN164" s="25">
        <v>0</v>
      </c>
      <c r="BO164" s="25">
        <v>0</v>
      </c>
      <c r="BP164" s="25">
        <v>0</v>
      </c>
      <c r="BQ164" s="25">
        <v>0</v>
      </c>
      <c r="BR164" s="25">
        <v>0</v>
      </c>
      <c r="BS164" s="25">
        <v>0.02</v>
      </c>
      <c r="BT164" s="25">
        <v>0</v>
      </c>
      <c r="BU164" s="25">
        <v>0</v>
      </c>
      <c r="BV164" s="25">
        <v>0.1</v>
      </c>
      <c r="BW164" s="25">
        <v>0.02</v>
      </c>
      <c r="BX164" s="25">
        <v>0</v>
      </c>
      <c r="BY164" s="25">
        <v>0</v>
      </c>
      <c r="BZ164" s="25">
        <v>0</v>
      </c>
      <c r="CA164" s="25">
        <v>0</v>
      </c>
      <c r="CB164" s="25">
        <v>9.4</v>
      </c>
      <c r="CC164" s="26"/>
      <c r="CD164" s="26"/>
      <c r="CE164" s="25">
        <v>0.17</v>
      </c>
      <c r="CG164" s="25">
        <v>1</v>
      </c>
      <c r="CH164" s="25">
        <v>1</v>
      </c>
      <c r="CI164" s="25">
        <v>1</v>
      </c>
      <c r="CJ164" s="25">
        <v>190</v>
      </c>
      <c r="CK164" s="25">
        <v>73.2</v>
      </c>
      <c r="CL164" s="25">
        <v>131.6</v>
      </c>
      <c r="CM164" s="25">
        <v>1.9</v>
      </c>
      <c r="CN164" s="25">
        <v>1.58</v>
      </c>
      <c r="CO164" s="25">
        <v>1.74</v>
      </c>
      <c r="CP164" s="25">
        <v>0</v>
      </c>
      <c r="CQ164" s="25">
        <v>0</v>
      </c>
    </row>
    <row r="165" spans="1:95" s="25" customFormat="1" x14ac:dyDescent="0.25">
      <c r="A165" s="22" t="str">
        <f>"6/10"</f>
        <v>6/10</v>
      </c>
      <c r="B165" s="23" t="s">
        <v>129</v>
      </c>
      <c r="C165" s="24">
        <v>180</v>
      </c>
      <c r="D165" s="24">
        <v>0.92</v>
      </c>
      <c r="E165" s="24">
        <v>0</v>
      </c>
      <c r="F165" s="24">
        <v>0.05</v>
      </c>
      <c r="G165" s="24">
        <v>0.05</v>
      </c>
      <c r="H165" s="24">
        <v>20.86</v>
      </c>
      <c r="I165" s="24">
        <v>78.839027999999999</v>
      </c>
      <c r="J165" s="24">
        <v>0.02</v>
      </c>
      <c r="K165" s="24">
        <v>0</v>
      </c>
      <c r="L165" s="24">
        <v>0</v>
      </c>
      <c r="M165" s="24">
        <v>0</v>
      </c>
      <c r="N165" s="24">
        <v>17.27</v>
      </c>
      <c r="O165" s="24">
        <v>0.51</v>
      </c>
      <c r="P165" s="24">
        <v>3.08</v>
      </c>
      <c r="Q165" s="24">
        <v>0</v>
      </c>
      <c r="R165" s="24">
        <v>0</v>
      </c>
      <c r="S165" s="24">
        <v>0.27</v>
      </c>
      <c r="T165" s="24">
        <v>0.73</v>
      </c>
      <c r="U165" s="24">
        <v>3.12</v>
      </c>
      <c r="V165" s="24">
        <v>306.24</v>
      </c>
      <c r="W165" s="24">
        <v>28.2</v>
      </c>
      <c r="X165" s="24">
        <v>17.96</v>
      </c>
      <c r="Y165" s="24">
        <v>24.44</v>
      </c>
      <c r="Z165" s="24">
        <v>0.57999999999999996</v>
      </c>
      <c r="AA165" s="24">
        <v>0</v>
      </c>
      <c r="AB165" s="24">
        <v>567</v>
      </c>
      <c r="AC165" s="24">
        <v>104.94</v>
      </c>
      <c r="AD165" s="24">
        <v>0.99</v>
      </c>
      <c r="AE165" s="24">
        <v>0.02</v>
      </c>
      <c r="AF165" s="24">
        <v>0.03</v>
      </c>
      <c r="AG165" s="24">
        <v>0.46</v>
      </c>
      <c r="AH165" s="24">
        <v>0.7</v>
      </c>
      <c r="AI165" s="24">
        <v>0.28999999999999998</v>
      </c>
      <c r="AJ165" s="25">
        <v>0</v>
      </c>
      <c r="AK165" s="25">
        <v>0.01</v>
      </c>
      <c r="AL165" s="25">
        <v>0.01</v>
      </c>
      <c r="AM165" s="25">
        <v>0.01</v>
      </c>
      <c r="AN165" s="25">
        <v>0.02</v>
      </c>
      <c r="AO165" s="25">
        <v>0</v>
      </c>
      <c r="AP165" s="25">
        <v>0.01</v>
      </c>
      <c r="AQ165" s="25">
        <v>0</v>
      </c>
      <c r="AR165" s="25">
        <v>0.01</v>
      </c>
      <c r="AS165" s="25">
        <v>0.01</v>
      </c>
      <c r="AT165" s="25">
        <v>0.01</v>
      </c>
      <c r="AU165" s="25">
        <v>0.05</v>
      </c>
      <c r="AV165" s="25">
        <v>0</v>
      </c>
      <c r="AW165" s="25">
        <v>0.01</v>
      </c>
      <c r="AX165" s="25">
        <v>0.02</v>
      </c>
      <c r="AY165" s="25">
        <v>0</v>
      </c>
      <c r="AZ165" s="25">
        <v>0.01</v>
      </c>
      <c r="BA165" s="25">
        <v>0.01</v>
      </c>
      <c r="BB165" s="25">
        <v>0.01</v>
      </c>
      <c r="BC165" s="25">
        <v>0</v>
      </c>
      <c r="BD165" s="25">
        <v>0</v>
      </c>
      <c r="BE165" s="25">
        <v>0</v>
      </c>
      <c r="BF165" s="25">
        <v>0</v>
      </c>
      <c r="BG165" s="25">
        <v>0</v>
      </c>
      <c r="BH165" s="25">
        <v>0</v>
      </c>
      <c r="BI165" s="25">
        <v>0</v>
      </c>
      <c r="BJ165" s="25">
        <v>0</v>
      </c>
      <c r="BK165" s="25">
        <v>0</v>
      </c>
      <c r="BL165" s="25">
        <v>0</v>
      </c>
      <c r="BM165" s="25">
        <v>0</v>
      </c>
      <c r="BN165" s="25">
        <v>0</v>
      </c>
      <c r="BO165" s="25">
        <v>0</v>
      </c>
      <c r="BP165" s="25">
        <v>0</v>
      </c>
      <c r="BQ165" s="25">
        <v>0</v>
      </c>
      <c r="BR165" s="25">
        <v>0</v>
      </c>
      <c r="BS165" s="25">
        <v>0.01</v>
      </c>
      <c r="BT165" s="25">
        <v>0</v>
      </c>
      <c r="BU165" s="25">
        <v>0</v>
      </c>
      <c r="BV165" s="25">
        <v>0.01</v>
      </c>
      <c r="BW165" s="25">
        <v>0</v>
      </c>
      <c r="BX165" s="25">
        <v>0</v>
      </c>
      <c r="BY165" s="25">
        <v>0</v>
      </c>
      <c r="BZ165" s="25">
        <v>0</v>
      </c>
      <c r="CA165" s="25">
        <v>0</v>
      </c>
      <c r="CB165" s="25">
        <v>192.61</v>
      </c>
      <c r="CC165" s="26"/>
      <c r="CD165" s="26"/>
      <c r="CE165" s="25">
        <v>94.5</v>
      </c>
      <c r="CG165" s="25">
        <v>3.95</v>
      </c>
      <c r="CH165" s="25">
        <v>3.95</v>
      </c>
      <c r="CI165" s="25">
        <v>3.95</v>
      </c>
      <c r="CJ165" s="25">
        <v>454.5</v>
      </c>
      <c r="CK165" s="25">
        <v>172.98</v>
      </c>
      <c r="CL165" s="25">
        <v>313.74</v>
      </c>
      <c r="CM165" s="25">
        <v>41.94</v>
      </c>
      <c r="CN165" s="25">
        <v>24.93</v>
      </c>
      <c r="CO165" s="25">
        <v>33.44</v>
      </c>
      <c r="CP165" s="25">
        <v>9</v>
      </c>
      <c r="CQ165" s="25">
        <v>0</v>
      </c>
    </row>
    <row r="166" spans="1:95" s="25" customFormat="1" ht="31.5" x14ac:dyDescent="0.25">
      <c r="A166" s="22" t="str">
        <f>"16/1"</f>
        <v>16/1</v>
      </c>
      <c r="B166" s="23" t="s">
        <v>154</v>
      </c>
      <c r="C166" s="24">
        <v>50</v>
      </c>
      <c r="D166" s="24">
        <v>0.59</v>
      </c>
      <c r="E166" s="24">
        <v>0</v>
      </c>
      <c r="F166" s="24">
        <v>2.98</v>
      </c>
      <c r="G166" s="24">
        <v>2.98</v>
      </c>
      <c r="H166" s="24">
        <v>5.66</v>
      </c>
      <c r="I166" s="24">
        <v>49.174831999999995</v>
      </c>
      <c r="J166" s="24">
        <v>0.38</v>
      </c>
      <c r="K166" s="24">
        <v>1.95</v>
      </c>
      <c r="L166" s="24">
        <v>0</v>
      </c>
      <c r="M166" s="24">
        <v>0</v>
      </c>
      <c r="N166" s="24">
        <v>4.49</v>
      </c>
      <c r="O166" s="24">
        <v>0.09</v>
      </c>
      <c r="P166" s="24">
        <v>1.08</v>
      </c>
      <c r="Q166" s="24">
        <v>0</v>
      </c>
      <c r="R166" s="24">
        <v>0</v>
      </c>
      <c r="S166" s="24">
        <v>0.14000000000000001</v>
      </c>
      <c r="T166" s="24">
        <v>0.45</v>
      </c>
      <c r="U166" s="24">
        <v>9.48</v>
      </c>
      <c r="V166" s="24">
        <v>90.2</v>
      </c>
      <c r="W166" s="24">
        <v>12.22</v>
      </c>
      <c r="X166" s="24">
        <v>17.13</v>
      </c>
      <c r="Y166" s="24">
        <v>24.85</v>
      </c>
      <c r="Z166" s="24">
        <v>0.32</v>
      </c>
      <c r="AA166" s="24">
        <v>0</v>
      </c>
      <c r="AB166" s="24">
        <v>5409.6</v>
      </c>
      <c r="AC166" s="24">
        <v>920</v>
      </c>
      <c r="AD166" s="24">
        <v>1.5</v>
      </c>
      <c r="AE166" s="24">
        <v>0.03</v>
      </c>
      <c r="AF166" s="24">
        <v>0.03</v>
      </c>
      <c r="AG166" s="24">
        <v>0.45</v>
      </c>
      <c r="AH166" s="24">
        <v>0.51</v>
      </c>
      <c r="AI166" s="24">
        <v>2.25</v>
      </c>
      <c r="AJ166" s="25">
        <v>0</v>
      </c>
      <c r="AK166" s="25">
        <v>19.38</v>
      </c>
      <c r="AL166" s="25">
        <v>15.78</v>
      </c>
      <c r="AM166" s="25">
        <v>19.84</v>
      </c>
      <c r="AN166" s="25">
        <v>17.13</v>
      </c>
      <c r="AO166" s="25">
        <v>4.0599999999999996</v>
      </c>
      <c r="AP166" s="25">
        <v>14.43</v>
      </c>
      <c r="AQ166" s="25">
        <v>3.61</v>
      </c>
      <c r="AR166" s="25">
        <v>13.97</v>
      </c>
      <c r="AS166" s="25">
        <v>21.64</v>
      </c>
      <c r="AT166" s="25">
        <v>18.48</v>
      </c>
      <c r="AU166" s="25">
        <v>60.86</v>
      </c>
      <c r="AV166" s="25">
        <v>6.31</v>
      </c>
      <c r="AW166" s="25">
        <v>13.07</v>
      </c>
      <c r="AX166" s="25">
        <v>105.94</v>
      </c>
      <c r="AY166" s="25">
        <v>0</v>
      </c>
      <c r="AZ166" s="25">
        <v>13.52</v>
      </c>
      <c r="BA166" s="25">
        <v>14.88</v>
      </c>
      <c r="BB166" s="25">
        <v>8.11</v>
      </c>
      <c r="BC166" s="25">
        <v>5.41</v>
      </c>
      <c r="BD166" s="25">
        <v>0</v>
      </c>
      <c r="BE166" s="25">
        <v>0</v>
      </c>
      <c r="BF166" s="25">
        <v>0</v>
      </c>
      <c r="BG166" s="25">
        <v>0</v>
      </c>
      <c r="BH166" s="25">
        <v>0</v>
      </c>
      <c r="BI166" s="25">
        <v>0</v>
      </c>
      <c r="BJ166" s="25">
        <v>0</v>
      </c>
      <c r="BK166" s="25">
        <v>0.18</v>
      </c>
      <c r="BL166" s="25">
        <v>0</v>
      </c>
      <c r="BM166" s="25">
        <v>0.12</v>
      </c>
      <c r="BN166" s="25">
        <v>0.01</v>
      </c>
      <c r="BO166" s="25">
        <v>0.02</v>
      </c>
      <c r="BP166" s="25">
        <v>0</v>
      </c>
      <c r="BQ166" s="25">
        <v>0</v>
      </c>
      <c r="BR166" s="25">
        <v>0</v>
      </c>
      <c r="BS166" s="25">
        <v>0.7</v>
      </c>
      <c r="BT166" s="25">
        <v>0</v>
      </c>
      <c r="BU166" s="25">
        <v>0</v>
      </c>
      <c r="BV166" s="25">
        <v>1.73</v>
      </c>
      <c r="BW166" s="25">
        <v>0</v>
      </c>
      <c r="BX166" s="25">
        <v>0</v>
      </c>
      <c r="BY166" s="25">
        <v>0</v>
      </c>
      <c r="BZ166" s="25">
        <v>0</v>
      </c>
      <c r="CA166" s="25">
        <v>0</v>
      </c>
      <c r="CB166" s="25">
        <v>40.479999999999997</v>
      </c>
      <c r="CC166" s="26"/>
      <c r="CD166" s="26"/>
      <c r="CE166" s="25">
        <v>901.6</v>
      </c>
      <c r="CG166" s="25">
        <v>1.96</v>
      </c>
      <c r="CH166" s="25">
        <v>1.89</v>
      </c>
      <c r="CI166" s="25">
        <v>1.92</v>
      </c>
      <c r="CJ166" s="25">
        <v>327.8</v>
      </c>
      <c r="CK166" s="25">
        <v>77.97</v>
      </c>
      <c r="CL166" s="25">
        <v>202.88</v>
      </c>
      <c r="CM166" s="25">
        <v>1.72</v>
      </c>
      <c r="CN166" s="25">
        <v>1.01</v>
      </c>
      <c r="CO166" s="25">
        <v>1.36</v>
      </c>
      <c r="CP166" s="25">
        <v>1.5</v>
      </c>
      <c r="CQ166" s="25">
        <v>0</v>
      </c>
    </row>
    <row r="167" spans="1:95" s="25" customFormat="1" ht="31.5" x14ac:dyDescent="0.25">
      <c r="A167" s="22" t="str">
        <f>"14/2"</f>
        <v>14/2</v>
      </c>
      <c r="B167" s="23" t="s">
        <v>179</v>
      </c>
      <c r="C167" s="24">
        <v>180</v>
      </c>
      <c r="D167" s="24">
        <v>1.6</v>
      </c>
      <c r="E167" s="24">
        <v>5.86</v>
      </c>
      <c r="F167" s="24">
        <v>3.48</v>
      </c>
      <c r="G167" s="24">
        <v>3.95</v>
      </c>
      <c r="H167" s="24">
        <v>12.09</v>
      </c>
      <c r="I167" s="24">
        <v>84.345571800000002</v>
      </c>
      <c r="J167" s="24">
        <v>0.53</v>
      </c>
      <c r="K167" s="24">
        <v>2.34</v>
      </c>
      <c r="L167" s="24">
        <v>0</v>
      </c>
      <c r="M167" s="24">
        <v>0</v>
      </c>
      <c r="N167" s="24">
        <v>1.52</v>
      </c>
      <c r="O167" s="24">
        <v>9.1999999999999993</v>
      </c>
      <c r="P167" s="24">
        <v>1.36</v>
      </c>
      <c r="Q167" s="24">
        <v>0</v>
      </c>
      <c r="R167" s="24">
        <v>0</v>
      </c>
      <c r="S167" s="24">
        <v>0.14000000000000001</v>
      </c>
      <c r="T167" s="24">
        <v>1.1399999999999999</v>
      </c>
      <c r="U167" s="24">
        <v>143.88999999999999</v>
      </c>
      <c r="V167" s="24">
        <v>302.97000000000003</v>
      </c>
      <c r="W167" s="24">
        <v>9.74</v>
      </c>
      <c r="X167" s="24">
        <v>20.18</v>
      </c>
      <c r="Y167" s="24">
        <v>43.05</v>
      </c>
      <c r="Z167" s="24">
        <v>0.72</v>
      </c>
      <c r="AA167" s="24">
        <v>0</v>
      </c>
      <c r="AB167" s="24">
        <v>700.13</v>
      </c>
      <c r="AC167" s="24">
        <v>145.69</v>
      </c>
      <c r="AD167" s="24">
        <v>1.71</v>
      </c>
      <c r="AE167" s="24">
        <v>0.06</v>
      </c>
      <c r="AF167" s="24">
        <v>0.04</v>
      </c>
      <c r="AG167" s="24">
        <v>0.75</v>
      </c>
      <c r="AH167" s="24">
        <v>1.34</v>
      </c>
      <c r="AI167" s="24">
        <v>4.68</v>
      </c>
      <c r="AJ167" s="25">
        <v>0</v>
      </c>
      <c r="AK167" s="25">
        <v>35.57</v>
      </c>
      <c r="AL167" s="25">
        <v>38.24</v>
      </c>
      <c r="AM167" s="25">
        <v>53.57</v>
      </c>
      <c r="AN167" s="25">
        <v>50.97</v>
      </c>
      <c r="AO167" s="25">
        <v>16.510000000000002</v>
      </c>
      <c r="AP167" s="25">
        <v>36.01</v>
      </c>
      <c r="AQ167" s="25">
        <v>16.79</v>
      </c>
      <c r="AR167" s="25">
        <v>42.94</v>
      </c>
      <c r="AS167" s="25">
        <v>52.32</v>
      </c>
      <c r="AT167" s="25">
        <v>121.9</v>
      </c>
      <c r="AU167" s="25">
        <v>81.96</v>
      </c>
      <c r="AV167" s="25">
        <v>18.22</v>
      </c>
      <c r="AW167" s="25">
        <v>47.14</v>
      </c>
      <c r="AX167" s="25">
        <v>204.06</v>
      </c>
      <c r="AY167" s="25">
        <v>0</v>
      </c>
      <c r="AZ167" s="25">
        <v>34.18</v>
      </c>
      <c r="BA167" s="25">
        <v>36.450000000000003</v>
      </c>
      <c r="BB167" s="25">
        <v>31</v>
      </c>
      <c r="BC167" s="25">
        <v>18.579999999999998</v>
      </c>
      <c r="BD167" s="25">
        <v>0</v>
      </c>
      <c r="BE167" s="25">
        <v>0</v>
      </c>
      <c r="BF167" s="25">
        <v>0</v>
      </c>
      <c r="BG167" s="25">
        <v>0</v>
      </c>
      <c r="BH167" s="25">
        <v>0</v>
      </c>
      <c r="BI167" s="25">
        <v>0</v>
      </c>
      <c r="BJ167" s="25">
        <v>0</v>
      </c>
      <c r="BK167" s="25">
        <v>0.25</v>
      </c>
      <c r="BL167" s="25">
        <v>0</v>
      </c>
      <c r="BM167" s="25">
        <v>0.14000000000000001</v>
      </c>
      <c r="BN167" s="25">
        <v>0.01</v>
      </c>
      <c r="BO167" s="25">
        <v>0.02</v>
      </c>
      <c r="BP167" s="25">
        <v>0</v>
      </c>
      <c r="BQ167" s="25">
        <v>0</v>
      </c>
      <c r="BR167" s="25">
        <v>0</v>
      </c>
      <c r="BS167" s="25">
        <v>0.86</v>
      </c>
      <c r="BT167" s="25">
        <v>0</v>
      </c>
      <c r="BU167" s="25">
        <v>0</v>
      </c>
      <c r="BV167" s="25">
        <v>2.21</v>
      </c>
      <c r="BW167" s="25">
        <v>0</v>
      </c>
      <c r="BX167" s="25">
        <v>0</v>
      </c>
      <c r="BY167" s="25">
        <v>0</v>
      </c>
      <c r="BZ167" s="25">
        <v>0</v>
      </c>
      <c r="CA167" s="25">
        <v>0</v>
      </c>
      <c r="CB167" s="25">
        <v>179.93</v>
      </c>
      <c r="CC167" s="26"/>
      <c r="CD167" s="26"/>
      <c r="CE167" s="25">
        <v>116.69</v>
      </c>
      <c r="CG167" s="25">
        <v>20.399999999999999</v>
      </c>
      <c r="CH167" s="25">
        <v>13.1</v>
      </c>
      <c r="CI167" s="25">
        <v>16.75</v>
      </c>
      <c r="CJ167" s="25">
        <v>691.86</v>
      </c>
      <c r="CK167" s="25">
        <v>391.87</v>
      </c>
      <c r="CL167" s="25">
        <v>541.86</v>
      </c>
      <c r="CM167" s="25">
        <v>38.659999999999997</v>
      </c>
      <c r="CN167" s="25">
        <v>18.8</v>
      </c>
      <c r="CO167" s="25">
        <v>28.73</v>
      </c>
      <c r="CP167" s="25">
        <v>0</v>
      </c>
      <c r="CQ167" s="25">
        <v>0.36</v>
      </c>
    </row>
    <row r="168" spans="1:95" s="15" customFormat="1" ht="19.5" customHeight="1" x14ac:dyDescent="0.25">
      <c r="A168" s="18" t="str">
        <f>"292/17"</f>
        <v>292/17</v>
      </c>
      <c r="B168" s="19" t="s">
        <v>155</v>
      </c>
      <c r="C168" s="20">
        <v>180</v>
      </c>
      <c r="D168" s="20">
        <v>17.22</v>
      </c>
      <c r="E168" s="20">
        <v>15.2</v>
      </c>
      <c r="F168" s="20">
        <v>22.71</v>
      </c>
      <c r="G168" s="20">
        <v>7.34</v>
      </c>
      <c r="H168" s="20">
        <v>15.48</v>
      </c>
      <c r="I168" s="20">
        <v>332.3122932</v>
      </c>
      <c r="J168" s="20">
        <v>4.71</v>
      </c>
      <c r="K168" s="20">
        <v>4.68</v>
      </c>
      <c r="L168" s="20">
        <v>0</v>
      </c>
      <c r="M168" s="20">
        <v>0</v>
      </c>
      <c r="N168" s="20">
        <v>4.87</v>
      </c>
      <c r="O168" s="20">
        <v>8.67</v>
      </c>
      <c r="P168" s="20">
        <v>1.93</v>
      </c>
      <c r="Q168" s="20">
        <v>0</v>
      </c>
      <c r="R168" s="20">
        <v>0</v>
      </c>
      <c r="S168" s="20">
        <v>0.38</v>
      </c>
      <c r="T168" s="20">
        <v>2.5299999999999998</v>
      </c>
      <c r="U168" s="20">
        <v>299.2</v>
      </c>
      <c r="V168" s="20">
        <v>634.73</v>
      </c>
      <c r="W168" s="20">
        <v>34.270000000000003</v>
      </c>
      <c r="X168" s="20">
        <v>42.69</v>
      </c>
      <c r="Y168" s="20">
        <v>189.98</v>
      </c>
      <c r="Z168" s="20">
        <v>2.31</v>
      </c>
      <c r="AA168" s="20">
        <v>59.64</v>
      </c>
      <c r="AB168" s="20">
        <v>3096.47</v>
      </c>
      <c r="AC168" s="20">
        <v>633.14</v>
      </c>
      <c r="AD168" s="20">
        <v>3.86</v>
      </c>
      <c r="AE168" s="20">
        <v>0.14000000000000001</v>
      </c>
      <c r="AF168" s="20">
        <v>0.18</v>
      </c>
      <c r="AG168" s="20">
        <v>6.6</v>
      </c>
      <c r="AH168" s="20">
        <v>12.27</v>
      </c>
      <c r="AI168" s="20">
        <v>7.67</v>
      </c>
      <c r="AJ168" s="15">
        <v>0</v>
      </c>
      <c r="AK168" s="15">
        <v>758.59</v>
      </c>
      <c r="AL168" s="15">
        <v>611.62</v>
      </c>
      <c r="AM168" s="15">
        <v>1220.27</v>
      </c>
      <c r="AN168" s="15">
        <v>1365.64</v>
      </c>
      <c r="AO168" s="15">
        <v>401.58</v>
      </c>
      <c r="AP168" s="15">
        <v>746.07</v>
      </c>
      <c r="AQ168" s="15">
        <v>258.57</v>
      </c>
      <c r="AR168" s="15">
        <v>653.71</v>
      </c>
      <c r="AS168" s="15">
        <v>1010.64</v>
      </c>
      <c r="AT168" s="15">
        <v>1128.02</v>
      </c>
      <c r="AU168" s="15">
        <v>1439.5</v>
      </c>
      <c r="AV168" s="15">
        <v>417.84</v>
      </c>
      <c r="AW168" s="15">
        <v>1179.19</v>
      </c>
      <c r="AX168" s="15">
        <v>2347.98</v>
      </c>
      <c r="AY168" s="15">
        <v>126.08</v>
      </c>
      <c r="AZ168" s="15">
        <v>758.02</v>
      </c>
      <c r="BA168" s="15">
        <v>742.04</v>
      </c>
      <c r="BB168" s="15">
        <v>557.72</v>
      </c>
      <c r="BC168" s="15">
        <v>197.92</v>
      </c>
      <c r="BD168" s="15">
        <v>0</v>
      </c>
      <c r="BE168" s="15">
        <v>0</v>
      </c>
      <c r="BF168" s="15">
        <v>0</v>
      </c>
      <c r="BG168" s="15">
        <v>0</v>
      </c>
      <c r="BH168" s="15">
        <v>0</v>
      </c>
      <c r="BI168" s="15">
        <v>0</v>
      </c>
      <c r="BJ168" s="15">
        <v>0</v>
      </c>
      <c r="BK168" s="15">
        <v>0.48</v>
      </c>
      <c r="BL168" s="15">
        <v>0</v>
      </c>
      <c r="BM168" s="15">
        <v>0.3</v>
      </c>
      <c r="BN168" s="15">
        <v>0.02</v>
      </c>
      <c r="BO168" s="15">
        <v>0.05</v>
      </c>
      <c r="BP168" s="15">
        <v>0</v>
      </c>
      <c r="BQ168" s="15">
        <v>0</v>
      </c>
      <c r="BR168" s="15">
        <v>0</v>
      </c>
      <c r="BS168" s="15">
        <v>1.77</v>
      </c>
      <c r="BT168" s="15">
        <v>0</v>
      </c>
      <c r="BU168" s="15">
        <v>0</v>
      </c>
      <c r="BV168" s="15">
        <v>4.22</v>
      </c>
      <c r="BW168" s="15">
        <v>0</v>
      </c>
      <c r="BX168" s="15">
        <v>0</v>
      </c>
      <c r="BY168" s="15">
        <v>0</v>
      </c>
      <c r="BZ168" s="15">
        <v>0</v>
      </c>
      <c r="CA168" s="15">
        <v>0</v>
      </c>
      <c r="CB168" s="15">
        <v>142.41</v>
      </c>
      <c r="CC168" s="21"/>
      <c r="CD168" s="21"/>
      <c r="CE168" s="15">
        <v>575.72</v>
      </c>
      <c r="CG168" s="15">
        <v>34.979999999999997</v>
      </c>
      <c r="CH168" s="15">
        <v>19.149999999999999</v>
      </c>
      <c r="CI168" s="15">
        <v>27.07</v>
      </c>
      <c r="CJ168" s="15">
        <v>3345.68</v>
      </c>
      <c r="CK168" s="15">
        <v>2068.04</v>
      </c>
      <c r="CL168" s="15">
        <v>2706.86</v>
      </c>
      <c r="CM168" s="15">
        <v>30.87</v>
      </c>
      <c r="CN168" s="15">
        <v>16.12</v>
      </c>
      <c r="CO168" s="15">
        <v>23.49</v>
      </c>
      <c r="CP168" s="15">
        <v>0</v>
      </c>
      <c r="CQ168" s="15">
        <v>0.6</v>
      </c>
    </row>
    <row r="169" spans="1:95" s="16" customFormat="1" x14ac:dyDescent="0.25">
      <c r="A169" s="27"/>
      <c r="B169" s="28" t="s">
        <v>118</v>
      </c>
      <c r="C169" s="29">
        <f>SUM(C163:C168)</f>
        <v>630</v>
      </c>
      <c r="D169" s="29">
        <v>22.97</v>
      </c>
      <c r="E169" s="29">
        <v>21.06</v>
      </c>
      <c r="F169" s="29">
        <v>29.59</v>
      </c>
      <c r="G169" s="29">
        <v>14.7</v>
      </c>
      <c r="H169" s="29">
        <v>71.81</v>
      </c>
      <c r="I169" s="29">
        <v>628.13</v>
      </c>
      <c r="J169" s="29">
        <v>5.67</v>
      </c>
      <c r="K169" s="29">
        <v>8.9700000000000006</v>
      </c>
      <c r="L169" s="29">
        <v>0</v>
      </c>
      <c r="M169" s="29">
        <v>0</v>
      </c>
      <c r="N169" s="29">
        <v>28.61</v>
      </c>
      <c r="O169" s="29">
        <v>34.04</v>
      </c>
      <c r="P169" s="29">
        <v>9.16</v>
      </c>
      <c r="Q169" s="29">
        <v>0</v>
      </c>
      <c r="R169" s="29">
        <v>0</v>
      </c>
      <c r="S169" s="29">
        <v>1.1200000000000001</v>
      </c>
      <c r="T169" s="29">
        <v>5.72</v>
      </c>
      <c r="U169" s="29">
        <v>577.69000000000005</v>
      </c>
      <c r="V169" s="29">
        <v>1383.14</v>
      </c>
      <c r="W169" s="29">
        <v>91.42</v>
      </c>
      <c r="X169" s="29">
        <v>107.35</v>
      </c>
      <c r="Y169" s="29">
        <v>313.92</v>
      </c>
      <c r="Z169" s="29">
        <v>4.71</v>
      </c>
      <c r="AA169" s="29">
        <v>59.64</v>
      </c>
      <c r="AB169" s="29">
        <v>9774.2000000000007</v>
      </c>
      <c r="AC169" s="29">
        <v>1803.98</v>
      </c>
      <c r="AD169" s="29">
        <v>8.34</v>
      </c>
      <c r="AE169" s="29">
        <v>0.28000000000000003</v>
      </c>
      <c r="AF169" s="29">
        <v>0.3</v>
      </c>
      <c r="AG169" s="29">
        <v>8.4</v>
      </c>
      <c r="AH169" s="29">
        <v>15.21</v>
      </c>
      <c r="AI169" s="29">
        <v>14.89</v>
      </c>
      <c r="AJ169" s="16">
        <v>0</v>
      </c>
      <c r="AK169" s="16">
        <v>941.81</v>
      </c>
      <c r="AL169" s="16">
        <v>781.71</v>
      </c>
      <c r="AM169" s="16">
        <v>1480.88</v>
      </c>
      <c r="AN169" s="16">
        <v>1512.11</v>
      </c>
      <c r="AO169" s="16">
        <v>460.76</v>
      </c>
      <c r="AP169" s="16">
        <v>876.13</v>
      </c>
      <c r="AQ169" s="16">
        <v>310.10000000000002</v>
      </c>
      <c r="AR169" s="16">
        <v>857.22</v>
      </c>
      <c r="AS169" s="16">
        <v>1188.9000000000001</v>
      </c>
      <c r="AT169" s="16">
        <v>1389.25</v>
      </c>
      <c r="AU169" s="16">
        <v>1726.86</v>
      </c>
      <c r="AV169" s="16">
        <v>494.31</v>
      </c>
      <c r="AW169" s="16">
        <v>1349.44</v>
      </c>
      <c r="AX169" s="16">
        <v>3371.4</v>
      </c>
      <c r="AY169" s="16">
        <v>126.08</v>
      </c>
      <c r="AZ169" s="16">
        <v>1041.79</v>
      </c>
      <c r="BA169" s="16">
        <v>908.47</v>
      </c>
      <c r="BB169" s="16">
        <v>670.6</v>
      </c>
      <c r="BC169" s="16">
        <v>277.83999999999997</v>
      </c>
      <c r="BD169" s="16">
        <v>0</v>
      </c>
      <c r="BE169" s="16">
        <v>0</v>
      </c>
      <c r="BF169" s="16">
        <v>0</v>
      </c>
      <c r="BG169" s="16">
        <v>0</v>
      </c>
      <c r="BH169" s="16">
        <v>0</v>
      </c>
      <c r="BI169" s="16">
        <v>0</v>
      </c>
      <c r="BJ169" s="16">
        <v>0</v>
      </c>
      <c r="BK169" s="16">
        <v>0.96</v>
      </c>
      <c r="BL169" s="16">
        <v>0</v>
      </c>
      <c r="BM169" s="16">
        <v>0.56000000000000005</v>
      </c>
      <c r="BN169" s="16">
        <v>0.04</v>
      </c>
      <c r="BO169" s="16">
        <v>0.09</v>
      </c>
      <c r="BP169" s="16">
        <v>0</v>
      </c>
      <c r="BQ169" s="16">
        <v>0</v>
      </c>
      <c r="BR169" s="16">
        <v>0.01</v>
      </c>
      <c r="BS169" s="16">
        <v>3.38</v>
      </c>
      <c r="BT169" s="16">
        <v>0</v>
      </c>
      <c r="BU169" s="16">
        <v>0</v>
      </c>
      <c r="BV169" s="16">
        <v>8.32</v>
      </c>
      <c r="BW169" s="16">
        <v>0.02</v>
      </c>
      <c r="BX169" s="16">
        <v>0</v>
      </c>
      <c r="BY169" s="16">
        <v>0</v>
      </c>
      <c r="BZ169" s="16">
        <v>0</v>
      </c>
      <c r="CA169" s="16">
        <v>0</v>
      </c>
      <c r="CB169" s="16">
        <v>572.65</v>
      </c>
      <c r="CC169" s="13"/>
      <c r="CD169" s="13" t="e">
        <f>$I$169/#REF!*100</f>
        <v>#REF!</v>
      </c>
      <c r="CE169" s="16">
        <v>1688.67</v>
      </c>
      <c r="CG169" s="16">
        <v>62.3</v>
      </c>
      <c r="CH169" s="16">
        <v>39.08</v>
      </c>
      <c r="CI169" s="16">
        <v>50.69</v>
      </c>
      <c r="CJ169" s="16">
        <v>5389.84</v>
      </c>
      <c r="CK169" s="16">
        <v>2930.46</v>
      </c>
      <c r="CL169" s="16">
        <v>4160.1499999999996</v>
      </c>
      <c r="CM169" s="16">
        <v>118.12</v>
      </c>
      <c r="CN169" s="16">
        <v>65.48</v>
      </c>
      <c r="CO169" s="16">
        <v>91.8</v>
      </c>
      <c r="CP169" s="16">
        <v>10.5</v>
      </c>
      <c r="CQ169" s="16">
        <v>0.96</v>
      </c>
    </row>
    <row r="170" spans="1:95" x14ac:dyDescent="0.25">
      <c r="B170" s="17" t="s">
        <v>119</v>
      </c>
    </row>
    <row r="171" spans="1:95" s="25" customFormat="1" x14ac:dyDescent="0.25">
      <c r="A171" s="22" t="str">
        <f>"-"</f>
        <v>-</v>
      </c>
      <c r="B171" s="23" t="s">
        <v>112</v>
      </c>
      <c r="C171" s="24">
        <v>20</v>
      </c>
      <c r="D171" s="24">
        <v>1.32</v>
      </c>
      <c r="E171" s="24">
        <v>0</v>
      </c>
      <c r="F171" s="24">
        <v>0.13</v>
      </c>
      <c r="G171" s="24">
        <v>0.13</v>
      </c>
      <c r="H171" s="24">
        <v>9.3800000000000008</v>
      </c>
      <c r="I171" s="24">
        <v>44.780199999999994</v>
      </c>
      <c r="J171" s="24">
        <v>0</v>
      </c>
      <c r="K171" s="24">
        <v>0</v>
      </c>
      <c r="L171" s="24">
        <v>0</v>
      </c>
      <c r="M171" s="24">
        <v>0</v>
      </c>
      <c r="N171" s="24">
        <v>0.22</v>
      </c>
      <c r="O171" s="24">
        <v>9.1199999999999992</v>
      </c>
      <c r="P171" s="24">
        <v>0.04</v>
      </c>
      <c r="Q171" s="24">
        <v>0</v>
      </c>
      <c r="R171" s="24">
        <v>0</v>
      </c>
      <c r="S171" s="24">
        <v>0</v>
      </c>
      <c r="T171" s="24">
        <v>0.36</v>
      </c>
      <c r="U171" s="24">
        <v>0</v>
      </c>
      <c r="V171" s="24">
        <v>0</v>
      </c>
      <c r="W171" s="24">
        <v>0</v>
      </c>
      <c r="X171" s="24">
        <v>0</v>
      </c>
      <c r="Y171" s="24">
        <v>0</v>
      </c>
      <c r="Z171" s="24">
        <v>0</v>
      </c>
      <c r="AA171" s="24">
        <v>0</v>
      </c>
      <c r="AB171" s="24">
        <v>0</v>
      </c>
      <c r="AC171" s="24">
        <v>0</v>
      </c>
      <c r="AD171" s="24">
        <v>0</v>
      </c>
      <c r="AE171" s="24">
        <v>0</v>
      </c>
      <c r="AF171" s="24">
        <v>0</v>
      </c>
      <c r="AG171" s="24">
        <v>0</v>
      </c>
      <c r="AH171" s="24">
        <v>0</v>
      </c>
      <c r="AI171" s="24">
        <v>0</v>
      </c>
      <c r="AJ171" s="25">
        <v>0</v>
      </c>
      <c r="AK171" s="25">
        <v>63.86</v>
      </c>
      <c r="AL171" s="25">
        <v>66.47</v>
      </c>
      <c r="AM171" s="25">
        <v>101.79</v>
      </c>
      <c r="AN171" s="25">
        <v>33.76</v>
      </c>
      <c r="AO171" s="25">
        <v>20.010000000000002</v>
      </c>
      <c r="AP171" s="25">
        <v>40.020000000000003</v>
      </c>
      <c r="AQ171" s="25">
        <v>15.14</v>
      </c>
      <c r="AR171" s="25">
        <v>72.38</v>
      </c>
      <c r="AS171" s="25">
        <v>44.89</v>
      </c>
      <c r="AT171" s="25">
        <v>62.64</v>
      </c>
      <c r="AU171" s="25">
        <v>51.68</v>
      </c>
      <c r="AV171" s="25">
        <v>27.14</v>
      </c>
      <c r="AW171" s="25">
        <v>48.02</v>
      </c>
      <c r="AX171" s="25">
        <v>401.59</v>
      </c>
      <c r="AY171" s="25">
        <v>0</v>
      </c>
      <c r="AZ171" s="25">
        <v>130.85</v>
      </c>
      <c r="BA171" s="25">
        <v>56.9</v>
      </c>
      <c r="BB171" s="25">
        <v>37.76</v>
      </c>
      <c r="BC171" s="25">
        <v>29.93</v>
      </c>
      <c r="BD171" s="25">
        <v>0</v>
      </c>
      <c r="BE171" s="25">
        <v>0</v>
      </c>
      <c r="BF171" s="25">
        <v>0</v>
      </c>
      <c r="BG171" s="25">
        <v>0</v>
      </c>
      <c r="BH171" s="25">
        <v>0</v>
      </c>
      <c r="BI171" s="25">
        <v>0</v>
      </c>
      <c r="BJ171" s="25">
        <v>0</v>
      </c>
      <c r="BK171" s="25">
        <v>0.02</v>
      </c>
      <c r="BL171" s="25">
        <v>0</v>
      </c>
      <c r="BM171" s="25">
        <v>0</v>
      </c>
      <c r="BN171" s="25">
        <v>0</v>
      </c>
      <c r="BO171" s="25">
        <v>0</v>
      </c>
      <c r="BP171" s="25">
        <v>0</v>
      </c>
      <c r="BQ171" s="25">
        <v>0</v>
      </c>
      <c r="BR171" s="25">
        <v>0</v>
      </c>
      <c r="BS171" s="25">
        <v>0.01</v>
      </c>
      <c r="BT171" s="25">
        <v>0</v>
      </c>
      <c r="BU171" s="25">
        <v>0</v>
      </c>
      <c r="BV171" s="25">
        <v>0.06</v>
      </c>
      <c r="BW171" s="25">
        <v>0</v>
      </c>
      <c r="BX171" s="25">
        <v>0</v>
      </c>
      <c r="BY171" s="25">
        <v>0</v>
      </c>
      <c r="BZ171" s="25">
        <v>0</v>
      </c>
      <c r="CA171" s="25">
        <v>0</v>
      </c>
      <c r="CB171" s="25">
        <v>7.82</v>
      </c>
      <c r="CC171" s="26"/>
      <c r="CD171" s="26"/>
      <c r="CE171" s="25">
        <v>0</v>
      </c>
      <c r="CG171" s="25">
        <v>0</v>
      </c>
      <c r="CH171" s="25">
        <v>0</v>
      </c>
      <c r="CI171" s="25">
        <v>0</v>
      </c>
      <c r="CJ171" s="25">
        <v>665</v>
      </c>
      <c r="CK171" s="25">
        <v>256.2</v>
      </c>
      <c r="CL171" s="25">
        <v>460.6</v>
      </c>
      <c r="CM171" s="25">
        <v>5.32</v>
      </c>
      <c r="CN171" s="25">
        <v>5.32</v>
      </c>
      <c r="CO171" s="25">
        <v>5.32</v>
      </c>
      <c r="CP171" s="25">
        <v>0</v>
      </c>
      <c r="CQ171" s="25">
        <v>0</v>
      </c>
    </row>
    <row r="172" spans="1:95" s="25" customFormat="1" x14ac:dyDescent="0.25">
      <c r="A172" s="22" t="str">
        <f>"-"</f>
        <v>-</v>
      </c>
      <c r="B172" s="23" t="s">
        <v>113</v>
      </c>
      <c r="C172" s="24">
        <v>20</v>
      </c>
      <c r="D172" s="24">
        <v>1.32</v>
      </c>
      <c r="E172" s="24">
        <v>0</v>
      </c>
      <c r="F172" s="24">
        <v>0.24</v>
      </c>
      <c r="G172" s="24">
        <v>0.24</v>
      </c>
      <c r="H172" s="24">
        <v>8.34</v>
      </c>
      <c r="I172" s="24">
        <v>38.676000000000002</v>
      </c>
      <c r="J172" s="24">
        <v>0.04</v>
      </c>
      <c r="K172" s="24">
        <v>0</v>
      </c>
      <c r="L172" s="24">
        <v>0</v>
      </c>
      <c r="M172" s="24">
        <v>0</v>
      </c>
      <c r="N172" s="24">
        <v>0.24</v>
      </c>
      <c r="O172" s="24">
        <v>6.44</v>
      </c>
      <c r="P172" s="24">
        <v>1.66</v>
      </c>
      <c r="Q172" s="24">
        <v>0</v>
      </c>
      <c r="R172" s="24">
        <v>0</v>
      </c>
      <c r="S172" s="24">
        <v>0.2</v>
      </c>
      <c r="T172" s="24">
        <v>0.5</v>
      </c>
      <c r="U172" s="24">
        <v>122</v>
      </c>
      <c r="V172" s="24">
        <v>49</v>
      </c>
      <c r="W172" s="24">
        <v>7</v>
      </c>
      <c r="X172" s="24">
        <v>9.4</v>
      </c>
      <c r="Y172" s="24">
        <v>31.6</v>
      </c>
      <c r="Z172" s="24">
        <v>0.78</v>
      </c>
      <c r="AA172" s="24">
        <v>0</v>
      </c>
      <c r="AB172" s="24">
        <v>1</v>
      </c>
      <c r="AC172" s="24">
        <v>0.2</v>
      </c>
      <c r="AD172" s="24">
        <v>0.28000000000000003</v>
      </c>
      <c r="AE172" s="24">
        <v>0.04</v>
      </c>
      <c r="AF172" s="24">
        <v>0.02</v>
      </c>
      <c r="AG172" s="24">
        <v>0.14000000000000001</v>
      </c>
      <c r="AH172" s="24">
        <v>0.4</v>
      </c>
      <c r="AI172" s="24">
        <v>0</v>
      </c>
      <c r="AJ172" s="25">
        <v>0</v>
      </c>
      <c r="AK172" s="25">
        <v>64.400000000000006</v>
      </c>
      <c r="AL172" s="25">
        <v>49.6</v>
      </c>
      <c r="AM172" s="25">
        <v>85.4</v>
      </c>
      <c r="AN172" s="25">
        <v>44.6</v>
      </c>
      <c r="AO172" s="25">
        <v>18.600000000000001</v>
      </c>
      <c r="AP172" s="25">
        <v>39.6</v>
      </c>
      <c r="AQ172" s="25">
        <v>16</v>
      </c>
      <c r="AR172" s="25">
        <v>74.2</v>
      </c>
      <c r="AS172" s="25">
        <v>59.4</v>
      </c>
      <c r="AT172" s="25">
        <v>58.2</v>
      </c>
      <c r="AU172" s="25">
        <v>92.8</v>
      </c>
      <c r="AV172" s="25">
        <v>24.8</v>
      </c>
      <c r="AW172" s="25">
        <v>62</v>
      </c>
      <c r="AX172" s="25">
        <v>311.8</v>
      </c>
      <c r="AY172" s="25">
        <v>0</v>
      </c>
      <c r="AZ172" s="25">
        <v>105.2</v>
      </c>
      <c r="BA172" s="25">
        <v>58.2</v>
      </c>
      <c r="BB172" s="25">
        <v>36</v>
      </c>
      <c r="BC172" s="25">
        <v>26</v>
      </c>
      <c r="BD172" s="25">
        <v>0</v>
      </c>
      <c r="BE172" s="25">
        <v>0</v>
      </c>
      <c r="BF172" s="25">
        <v>0</v>
      </c>
      <c r="BG172" s="25">
        <v>0</v>
      </c>
      <c r="BH172" s="25">
        <v>0</v>
      </c>
      <c r="BI172" s="25">
        <v>0</v>
      </c>
      <c r="BJ172" s="25">
        <v>0</v>
      </c>
      <c r="BK172" s="25">
        <v>0.03</v>
      </c>
      <c r="BL172" s="25">
        <v>0</v>
      </c>
      <c r="BM172" s="25">
        <v>0</v>
      </c>
      <c r="BN172" s="25">
        <v>0</v>
      </c>
      <c r="BO172" s="25">
        <v>0</v>
      </c>
      <c r="BP172" s="25">
        <v>0</v>
      </c>
      <c r="BQ172" s="25">
        <v>0</v>
      </c>
      <c r="BR172" s="25">
        <v>0</v>
      </c>
      <c r="BS172" s="25">
        <v>0.02</v>
      </c>
      <c r="BT172" s="25">
        <v>0</v>
      </c>
      <c r="BU172" s="25">
        <v>0</v>
      </c>
      <c r="BV172" s="25">
        <v>0.1</v>
      </c>
      <c r="BW172" s="25">
        <v>0.02</v>
      </c>
      <c r="BX172" s="25">
        <v>0</v>
      </c>
      <c r="BY172" s="25">
        <v>0</v>
      </c>
      <c r="BZ172" s="25">
        <v>0</v>
      </c>
      <c r="CA172" s="25">
        <v>0</v>
      </c>
      <c r="CB172" s="25">
        <v>9.4</v>
      </c>
      <c r="CC172" s="26"/>
      <c r="CD172" s="26"/>
      <c r="CE172" s="25">
        <v>0.17</v>
      </c>
      <c r="CG172" s="25">
        <v>1.5</v>
      </c>
      <c r="CH172" s="25">
        <v>1.5</v>
      </c>
      <c r="CI172" s="25">
        <v>1.5</v>
      </c>
      <c r="CJ172" s="25">
        <v>285</v>
      </c>
      <c r="CK172" s="25">
        <v>109.8</v>
      </c>
      <c r="CL172" s="25">
        <v>197.4</v>
      </c>
      <c r="CM172" s="25">
        <v>2.85</v>
      </c>
      <c r="CN172" s="25">
        <v>2.37</v>
      </c>
      <c r="CO172" s="25">
        <v>2.61</v>
      </c>
      <c r="CP172" s="25">
        <v>0</v>
      </c>
      <c r="CQ172" s="25">
        <v>0</v>
      </c>
    </row>
    <row r="173" spans="1:95" s="25" customFormat="1" x14ac:dyDescent="0.25">
      <c r="A173" s="22" t="str">
        <f>"27/10"</f>
        <v>27/10</v>
      </c>
      <c r="B173" s="23" t="s">
        <v>120</v>
      </c>
      <c r="C173" s="24">
        <v>180</v>
      </c>
      <c r="D173" s="24">
        <v>0.18</v>
      </c>
      <c r="E173" s="24">
        <v>0</v>
      </c>
      <c r="F173" s="24">
        <v>0.04</v>
      </c>
      <c r="G173" s="24">
        <v>0.04</v>
      </c>
      <c r="H173" s="24">
        <v>8.93</v>
      </c>
      <c r="I173" s="24">
        <v>34.881569999999996</v>
      </c>
      <c r="J173" s="24">
        <v>0</v>
      </c>
      <c r="K173" s="24">
        <v>0</v>
      </c>
      <c r="L173" s="24">
        <v>0</v>
      </c>
      <c r="M173" s="24">
        <v>0</v>
      </c>
      <c r="N173" s="24">
        <v>8.84</v>
      </c>
      <c r="O173" s="24">
        <v>0</v>
      </c>
      <c r="P173" s="24">
        <v>0.09</v>
      </c>
      <c r="Q173" s="24">
        <v>0</v>
      </c>
      <c r="R173" s="24">
        <v>0</v>
      </c>
      <c r="S173" s="24">
        <v>0</v>
      </c>
      <c r="T173" s="24">
        <v>0.06</v>
      </c>
      <c r="U173" s="24">
        <v>0.09</v>
      </c>
      <c r="V173" s="24">
        <v>0.27</v>
      </c>
      <c r="W173" s="24">
        <v>0.26</v>
      </c>
      <c r="X173" s="24">
        <v>0</v>
      </c>
      <c r="Y173" s="24">
        <v>0</v>
      </c>
      <c r="Z173" s="24">
        <v>0.03</v>
      </c>
      <c r="AA173" s="24">
        <v>0</v>
      </c>
      <c r="AB173" s="24">
        <v>0</v>
      </c>
      <c r="AC173" s="24">
        <v>0</v>
      </c>
      <c r="AD173" s="24">
        <v>0</v>
      </c>
      <c r="AE173" s="24">
        <v>0</v>
      </c>
      <c r="AF173" s="24">
        <v>0</v>
      </c>
      <c r="AG173" s="24">
        <v>0</v>
      </c>
      <c r="AH173" s="24">
        <v>0</v>
      </c>
      <c r="AI173" s="24">
        <v>0</v>
      </c>
      <c r="AJ173" s="25">
        <v>0</v>
      </c>
      <c r="AK173" s="25">
        <v>0</v>
      </c>
      <c r="AL173" s="25">
        <v>0</v>
      </c>
      <c r="AM173" s="25">
        <v>0</v>
      </c>
      <c r="AN173" s="25">
        <v>0</v>
      </c>
      <c r="AO173" s="25">
        <v>0</v>
      </c>
      <c r="AP173" s="25">
        <v>0</v>
      </c>
      <c r="AQ173" s="25">
        <v>0</v>
      </c>
      <c r="AR173" s="25">
        <v>0</v>
      </c>
      <c r="AS173" s="25">
        <v>0</v>
      </c>
      <c r="AT173" s="25">
        <v>0</v>
      </c>
      <c r="AU173" s="25">
        <v>0</v>
      </c>
      <c r="AV173" s="25">
        <v>0</v>
      </c>
      <c r="AW173" s="25">
        <v>0</v>
      </c>
      <c r="AX173" s="25">
        <v>0</v>
      </c>
      <c r="AY173" s="25">
        <v>0</v>
      </c>
      <c r="AZ173" s="25">
        <v>0</v>
      </c>
      <c r="BA173" s="25">
        <v>0</v>
      </c>
      <c r="BB173" s="25">
        <v>0</v>
      </c>
      <c r="BC173" s="25">
        <v>0</v>
      </c>
      <c r="BD173" s="25">
        <v>0</v>
      </c>
      <c r="BE173" s="25">
        <v>0</v>
      </c>
      <c r="BF173" s="25">
        <v>0</v>
      </c>
      <c r="BG173" s="25">
        <v>0</v>
      </c>
      <c r="BH173" s="25">
        <v>0</v>
      </c>
      <c r="BI173" s="25">
        <v>0</v>
      </c>
      <c r="BJ173" s="25">
        <v>0</v>
      </c>
      <c r="BK173" s="25">
        <v>0</v>
      </c>
      <c r="BL173" s="25">
        <v>0</v>
      </c>
      <c r="BM173" s="25">
        <v>0</v>
      </c>
      <c r="BN173" s="25">
        <v>0</v>
      </c>
      <c r="BO173" s="25">
        <v>0</v>
      </c>
      <c r="BP173" s="25">
        <v>0</v>
      </c>
      <c r="BQ173" s="25">
        <v>0</v>
      </c>
      <c r="BR173" s="25">
        <v>0</v>
      </c>
      <c r="BS173" s="25">
        <v>0</v>
      </c>
      <c r="BT173" s="25">
        <v>0</v>
      </c>
      <c r="BU173" s="25">
        <v>0</v>
      </c>
      <c r="BV173" s="25">
        <v>0</v>
      </c>
      <c r="BW173" s="25">
        <v>0</v>
      </c>
      <c r="BX173" s="25">
        <v>0</v>
      </c>
      <c r="BY173" s="25">
        <v>0</v>
      </c>
      <c r="BZ173" s="25">
        <v>0</v>
      </c>
      <c r="CA173" s="25">
        <v>0</v>
      </c>
      <c r="CB173" s="25">
        <v>180.09</v>
      </c>
      <c r="CC173" s="26"/>
      <c r="CD173" s="26"/>
      <c r="CE173" s="25">
        <v>0</v>
      </c>
      <c r="CG173" s="25">
        <v>3.14</v>
      </c>
      <c r="CH173" s="25">
        <v>3.14</v>
      </c>
      <c r="CI173" s="25">
        <v>3.14</v>
      </c>
      <c r="CJ173" s="25">
        <v>363.75</v>
      </c>
      <c r="CK173" s="25">
        <v>138</v>
      </c>
      <c r="CL173" s="25">
        <v>250.88</v>
      </c>
      <c r="CM173" s="25">
        <v>33.32</v>
      </c>
      <c r="CN173" s="25">
        <v>19.82</v>
      </c>
      <c r="CO173" s="25">
        <v>26.57</v>
      </c>
      <c r="CP173" s="25">
        <v>9</v>
      </c>
      <c r="CQ173" s="25">
        <v>0</v>
      </c>
    </row>
    <row r="174" spans="1:95" s="25" customFormat="1" ht="31.5" x14ac:dyDescent="0.25">
      <c r="A174" s="22" t="str">
        <f>"24/2"</f>
        <v>24/2</v>
      </c>
      <c r="B174" s="23" t="s">
        <v>178</v>
      </c>
      <c r="C174" s="24">
        <v>180</v>
      </c>
      <c r="D174" s="24">
        <v>4.76</v>
      </c>
      <c r="E174" s="24">
        <v>3.6</v>
      </c>
      <c r="F174" s="24">
        <v>4.5</v>
      </c>
      <c r="G174" s="24">
        <v>0.14000000000000001</v>
      </c>
      <c r="H174" s="24">
        <v>14.54</v>
      </c>
      <c r="I174" s="24">
        <v>116.61259176000002</v>
      </c>
      <c r="J174" s="24">
        <v>3.01</v>
      </c>
      <c r="K174" s="24">
        <v>0.04</v>
      </c>
      <c r="L174" s="24">
        <v>0</v>
      </c>
      <c r="M174" s="24">
        <v>0</v>
      </c>
      <c r="N174" s="24">
        <v>7.22</v>
      </c>
      <c r="O174" s="24">
        <v>6.95</v>
      </c>
      <c r="P174" s="24">
        <v>0.38</v>
      </c>
      <c r="Q174" s="24">
        <v>0</v>
      </c>
      <c r="R174" s="24">
        <v>0</v>
      </c>
      <c r="S174" s="24">
        <v>0.13</v>
      </c>
      <c r="T174" s="24">
        <v>1.32</v>
      </c>
      <c r="U174" s="24">
        <v>200.93</v>
      </c>
      <c r="V174" s="24">
        <v>195.87</v>
      </c>
      <c r="W174" s="24">
        <v>150.38999999999999</v>
      </c>
      <c r="X174" s="24">
        <v>18.47</v>
      </c>
      <c r="Y174" s="24">
        <v>114.95</v>
      </c>
      <c r="Z174" s="24">
        <v>0.31</v>
      </c>
      <c r="AA174" s="24">
        <v>32.4</v>
      </c>
      <c r="AB174" s="24">
        <v>16.2</v>
      </c>
      <c r="AC174" s="24">
        <v>35.82</v>
      </c>
      <c r="AD174" s="24">
        <v>0.18</v>
      </c>
      <c r="AE174" s="24">
        <v>0.06</v>
      </c>
      <c r="AF174" s="24">
        <v>0.18</v>
      </c>
      <c r="AG174" s="24">
        <v>0.22</v>
      </c>
      <c r="AH174" s="24">
        <v>1.32</v>
      </c>
      <c r="AI174" s="24">
        <v>0.66</v>
      </c>
      <c r="AJ174" s="25">
        <v>0</v>
      </c>
      <c r="AK174" s="25">
        <v>51.12</v>
      </c>
      <c r="AL174" s="25">
        <v>46.76</v>
      </c>
      <c r="AM174" s="25">
        <v>87.6</v>
      </c>
      <c r="AN174" s="25">
        <v>27.57</v>
      </c>
      <c r="AO174" s="25">
        <v>16.71</v>
      </c>
      <c r="AP174" s="25">
        <v>34.06</v>
      </c>
      <c r="AQ174" s="25">
        <v>11.45</v>
      </c>
      <c r="AR174" s="25">
        <v>54.3</v>
      </c>
      <c r="AS174" s="25">
        <v>35.99</v>
      </c>
      <c r="AT174" s="25">
        <v>43.22</v>
      </c>
      <c r="AU174" s="25">
        <v>37.409999999999997</v>
      </c>
      <c r="AV174" s="25">
        <v>22</v>
      </c>
      <c r="AW174" s="25">
        <v>37.89</v>
      </c>
      <c r="AX174" s="25">
        <v>332.09</v>
      </c>
      <c r="AY174" s="25">
        <v>0</v>
      </c>
      <c r="AZ174" s="25">
        <v>104.68</v>
      </c>
      <c r="BA174" s="25">
        <v>54.51</v>
      </c>
      <c r="BB174" s="25">
        <v>27.52</v>
      </c>
      <c r="BC174" s="25">
        <v>21.56</v>
      </c>
      <c r="BD174" s="25">
        <v>0.05</v>
      </c>
      <c r="BE174" s="25">
        <v>0.02</v>
      </c>
      <c r="BF174" s="25">
        <v>0.01</v>
      </c>
      <c r="BG174" s="25">
        <v>0.03</v>
      </c>
      <c r="BH174" s="25">
        <v>0.03</v>
      </c>
      <c r="BI174" s="25">
        <v>0.14000000000000001</v>
      </c>
      <c r="BJ174" s="25">
        <v>0</v>
      </c>
      <c r="BK174" s="25">
        <v>0.41</v>
      </c>
      <c r="BL174" s="25">
        <v>0</v>
      </c>
      <c r="BM174" s="25">
        <v>0.12</v>
      </c>
      <c r="BN174" s="25">
        <v>0</v>
      </c>
      <c r="BO174" s="25">
        <v>0</v>
      </c>
      <c r="BP174" s="25">
        <v>0</v>
      </c>
      <c r="BQ174" s="25">
        <v>0.03</v>
      </c>
      <c r="BR174" s="25">
        <v>0.04</v>
      </c>
      <c r="BS174" s="25">
        <v>0.32</v>
      </c>
      <c r="BT174" s="25">
        <v>0</v>
      </c>
      <c r="BU174" s="25">
        <v>0</v>
      </c>
      <c r="BV174" s="25">
        <v>0.06</v>
      </c>
      <c r="BW174" s="25">
        <v>0</v>
      </c>
      <c r="BX174" s="25">
        <v>0</v>
      </c>
      <c r="BY174" s="25">
        <v>0</v>
      </c>
      <c r="BZ174" s="25">
        <v>0</v>
      </c>
      <c r="CA174" s="25">
        <v>0</v>
      </c>
      <c r="CB174" s="25">
        <v>150</v>
      </c>
      <c r="CC174" s="26"/>
      <c r="CD174" s="26"/>
      <c r="CE174" s="25">
        <v>35.1</v>
      </c>
      <c r="CG174" s="25">
        <v>26.71</v>
      </c>
      <c r="CH174" s="25">
        <v>10.64</v>
      </c>
      <c r="CI174" s="25">
        <v>18.68</v>
      </c>
      <c r="CJ174" s="25">
        <v>886.94</v>
      </c>
      <c r="CK174" s="25">
        <v>375.42</v>
      </c>
      <c r="CL174" s="25">
        <v>631.17999999999995</v>
      </c>
      <c r="CM174" s="25">
        <v>26.47</v>
      </c>
      <c r="CN174" s="25">
        <v>9.57</v>
      </c>
      <c r="CO174" s="25">
        <v>18.02</v>
      </c>
      <c r="CP174" s="25">
        <v>1.08</v>
      </c>
      <c r="CQ174" s="25">
        <v>0.36</v>
      </c>
    </row>
    <row r="175" spans="1:95" s="15" customFormat="1" x14ac:dyDescent="0.25">
      <c r="A175" s="18" t="str">
        <f>"-"</f>
        <v>-</v>
      </c>
      <c r="B175" s="19" t="s">
        <v>122</v>
      </c>
      <c r="C175" s="20">
        <v>100</v>
      </c>
      <c r="D175" s="20">
        <v>0.4</v>
      </c>
      <c r="E175" s="20">
        <v>0</v>
      </c>
      <c r="F175" s="20">
        <v>0.4</v>
      </c>
      <c r="G175" s="20">
        <v>0.4</v>
      </c>
      <c r="H175" s="20">
        <v>11.6</v>
      </c>
      <c r="I175" s="20">
        <v>48.68</v>
      </c>
      <c r="J175" s="20">
        <v>0.1</v>
      </c>
      <c r="K175" s="20">
        <v>0</v>
      </c>
      <c r="L175" s="20">
        <v>0</v>
      </c>
      <c r="M175" s="20">
        <v>0</v>
      </c>
      <c r="N175" s="20">
        <v>9</v>
      </c>
      <c r="O175" s="20">
        <v>0.8</v>
      </c>
      <c r="P175" s="20">
        <v>1.8</v>
      </c>
      <c r="Q175" s="20">
        <v>0</v>
      </c>
      <c r="R175" s="20">
        <v>0</v>
      </c>
      <c r="S175" s="20">
        <v>0.8</v>
      </c>
      <c r="T175" s="20">
        <v>0.5</v>
      </c>
      <c r="U175" s="20">
        <v>26</v>
      </c>
      <c r="V175" s="20">
        <v>278</v>
      </c>
      <c r="W175" s="20">
        <v>16</v>
      </c>
      <c r="X175" s="20">
        <v>9</v>
      </c>
      <c r="Y175" s="20">
        <v>11</v>
      </c>
      <c r="Z175" s="20">
        <v>2.2000000000000002</v>
      </c>
      <c r="AA175" s="20">
        <v>0</v>
      </c>
      <c r="AB175" s="20">
        <v>30</v>
      </c>
      <c r="AC175" s="20">
        <v>5</v>
      </c>
      <c r="AD175" s="20">
        <v>0.2</v>
      </c>
      <c r="AE175" s="20">
        <v>0.03</v>
      </c>
      <c r="AF175" s="20">
        <v>0.02</v>
      </c>
      <c r="AG175" s="20">
        <v>0.3</v>
      </c>
      <c r="AH175" s="20">
        <v>0.4</v>
      </c>
      <c r="AI175" s="20">
        <v>10</v>
      </c>
      <c r="AJ175" s="15">
        <v>0</v>
      </c>
      <c r="AK175" s="15">
        <v>12</v>
      </c>
      <c r="AL175" s="15">
        <v>13</v>
      </c>
      <c r="AM175" s="15">
        <v>19</v>
      </c>
      <c r="AN175" s="15">
        <v>18</v>
      </c>
      <c r="AO175" s="15">
        <v>3</v>
      </c>
      <c r="AP175" s="15">
        <v>11</v>
      </c>
      <c r="AQ175" s="15">
        <v>3</v>
      </c>
      <c r="AR175" s="15">
        <v>9</v>
      </c>
      <c r="AS175" s="15">
        <v>17</v>
      </c>
      <c r="AT175" s="15">
        <v>10</v>
      </c>
      <c r="AU175" s="15">
        <v>78</v>
      </c>
      <c r="AV175" s="15">
        <v>7</v>
      </c>
      <c r="AW175" s="15">
        <v>14</v>
      </c>
      <c r="AX175" s="15">
        <v>42</v>
      </c>
      <c r="AY175" s="15">
        <v>0</v>
      </c>
      <c r="AZ175" s="15">
        <v>13</v>
      </c>
      <c r="BA175" s="15">
        <v>16</v>
      </c>
      <c r="BB175" s="15">
        <v>6</v>
      </c>
      <c r="BC175" s="15">
        <v>5</v>
      </c>
      <c r="BD175" s="15">
        <v>0</v>
      </c>
      <c r="BE175" s="15">
        <v>0</v>
      </c>
      <c r="BF175" s="15">
        <v>0</v>
      </c>
      <c r="BG175" s="15">
        <v>0</v>
      </c>
      <c r="BH175" s="15">
        <v>0</v>
      </c>
      <c r="BI175" s="15">
        <v>0</v>
      </c>
      <c r="BJ175" s="15">
        <v>0</v>
      </c>
      <c r="BK175" s="15">
        <v>0</v>
      </c>
      <c r="BL175" s="15">
        <v>0</v>
      </c>
      <c r="BM175" s="15">
        <v>0</v>
      </c>
      <c r="BN175" s="15">
        <v>0</v>
      </c>
      <c r="BO175" s="15">
        <v>0</v>
      </c>
      <c r="BP175" s="15">
        <v>0</v>
      </c>
      <c r="BQ175" s="15">
        <v>0</v>
      </c>
      <c r="BR175" s="15">
        <v>0</v>
      </c>
      <c r="BS175" s="15">
        <v>0</v>
      </c>
      <c r="BT175" s="15">
        <v>0</v>
      </c>
      <c r="BU175" s="15">
        <v>0</v>
      </c>
      <c r="BV175" s="15">
        <v>0</v>
      </c>
      <c r="BW175" s="15">
        <v>0</v>
      </c>
      <c r="BX175" s="15">
        <v>0</v>
      </c>
      <c r="BY175" s="15">
        <v>0</v>
      </c>
      <c r="BZ175" s="15">
        <v>0</v>
      </c>
      <c r="CA175" s="15">
        <v>0</v>
      </c>
      <c r="CB175" s="15">
        <v>86.3</v>
      </c>
      <c r="CC175" s="21"/>
      <c r="CD175" s="21"/>
      <c r="CE175" s="15">
        <v>5</v>
      </c>
      <c r="CG175" s="15">
        <v>2</v>
      </c>
      <c r="CH175" s="15">
        <v>2</v>
      </c>
      <c r="CI175" s="15">
        <v>2</v>
      </c>
      <c r="CJ175" s="15">
        <v>150</v>
      </c>
      <c r="CK175" s="15">
        <v>150</v>
      </c>
      <c r="CL175" s="15">
        <v>150</v>
      </c>
      <c r="CM175" s="15">
        <v>46.8</v>
      </c>
      <c r="CN175" s="15">
        <v>46.8</v>
      </c>
      <c r="CO175" s="15">
        <v>46.8</v>
      </c>
      <c r="CP175" s="15">
        <v>0</v>
      </c>
      <c r="CQ175" s="15">
        <v>0</v>
      </c>
    </row>
    <row r="176" spans="1:95" s="16" customFormat="1" x14ac:dyDescent="0.25">
      <c r="A176" s="27"/>
      <c r="B176" s="28" t="s">
        <v>123</v>
      </c>
      <c r="C176" s="29">
        <f>SUM(C171:C175)</f>
        <v>500</v>
      </c>
      <c r="D176" s="29">
        <v>7.98</v>
      </c>
      <c r="E176" s="29">
        <v>3.6</v>
      </c>
      <c r="F176" s="29">
        <v>5.32</v>
      </c>
      <c r="G176" s="29">
        <v>0.95</v>
      </c>
      <c r="H176" s="29">
        <v>52.8</v>
      </c>
      <c r="I176" s="29">
        <v>283.63</v>
      </c>
      <c r="J176" s="29">
        <v>3.15</v>
      </c>
      <c r="K176" s="29">
        <v>0.04</v>
      </c>
      <c r="L176" s="29">
        <v>0</v>
      </c>
      <c r="M176" s="29">
        <v>0</v>
      </c>
      <c r="N176" s="29">
        <v>25.52</v>
      </c>
      <c r="O176" s="29">
        <v>23.31</v>
      </c>
      <c r="P176" s="29">
        <v>3.97</v>
      </c>
      <c r="Q176" s="29">
        <v>0</v>
      </c>
      <c r="R176" s="29">
        <v>0</v>
      </c>
      <c r="S176" s="29">
        <v>1.1299999999999999</v>
      </c>
      <c r="T176" s="29">
        <v>2.74</v>
      </c>
      <c r="U176" s="29">
        <v>349.02</v>
      </c>
      <c r="V176" s="29">
        <v>523.14</v>
      </c>
      <c r="W176" s="29">
        <v>173.65</v>
      </c>
      <c r="X176" s="29">
        <v>36.869999999999997</v>
      </c>
      <c r="Y176" s="29">
        <v>157.55000000000001</v>
      </c>
      <c r="Z176" s="29">
        <v>3.31</v>
      </c>
      <c r="AA176" s="29">
        <v>32.4</v>
      </c>
      <c r="AB176" s="29">
        <v>47.2</v>
      </c>
      <c r="AC176" s="29">
        <v>41.02</v>
      </c>
      <c r="AD176" s="29">
        <v>0.66</v>
      </c>
      <c r="AE176" s="29">
        <v>0.12</v>
      </c>
      <c r="AF176" s="29">
        <v>0.21</v>
      </c>
      <c r="AG176" s="29">
        <v>0.66</v>
      </c>
      <c r="AH176" s="29">
        <v>2.12</v>
      </c>
      <c r="AI176" s="29">
        <v>10.66</v>
      </c>
      <c r="AJ176" s="16">
        <v>0</v>
      </c>
      <c r="AK176" s="16">
        <v>191.38</v>
      </c>
      <c r="AL176" s="16">
        <v>175.83</v>
      </c>
      <c r="AM176" s="16">
        <v>293.79000000000002</v>
      </c>
      <c r="AN176" s="16">
        <v>123.93</v>
      </c>
      <c r="AO176" s="16">
        <v>58.32</v>
      </c>
      <c r="AP176" s="16">
        <v>124.68</v>
      </c>
      <c r="AQ176" s="16">
        <v>45.59</v>
      </c>
      <c r="AR176" s="16">
        <v>209.88</v>
      </c>
      <c r="AS176" s="16">
        <v>157.28</v>
      </c>
      <c r="AT176" s="16">
        <v>174.06</v>
      </c>
      <c r="AU176" s="16">
        <v>259.89</v>
      </c>
      <c r="AV176" s="16">
        <v>80.94</v>
      </c>
      <c r="AW176" s="16">
        <v>161.91</v>
      </c>
      <c r="AX176" s="16">
        <v>1087.48</v>
      </c>
      <c r="AY176" s="16">
        <v>0</v>
      </c>
      <c r="AZ176" s="16">
        <v>353.72</v>
      </c>
      <c r="BA176" s="16">
        <v>185.61</v>
      </c>
      <c r="BB176" s="16">
        <v>107.28</v>
      </c>
      <c r="BC176" s="16">
        <v>82.48</v>
      </c>
      <c r="BD176" s="16">
        <v>0.05</v>
      </c>
      <c r="BE176" s="16">
        <v>0.02</v>
      </c>
      <c r="BF176" s="16">
        <v>0.01</v>
      </c>
      <c r="BG176" s="16">
        <v>0.03</v>
      </c>
      <c r="BH176" s="16">
        <v>0.03</v>
      </c>
      <c r="BI176" s="16">
        <v>0.14000000000000001</v>
      </c>
      <c r="BJ176" s="16">
        <v>0</v>
      </c>
      <c r="BK176" s="16">
        <v>0.45</v>
      </c>
      <c r="BL176" s="16">
        <v>0</v>
      </c>
      <c r="BM176" s="16">
        <v>0.12</v>
      </c>
      <c r="BN176" s="16">
        <v>0</v>
      </c>
      <c r="BO176" s="16">
        <v>0</v>
      </c>
      <c r="BP176" s="16">
        <v>0</v>
      </c>
      <c r="BQ176" s="16">
        <v>0.03</v>
      </c>
      <c r="BR176" s="16">
        <v>0.05</v>
      </c>
      <c r="BS176" s="16">
        <v>0.35</v>
      </c>
      <c r="BT176" s="16">
        <v>0</v>
      </c>
      <c r="BU176" s="16">
        <v>0</v>
      </c>
      <c r="BV176" s="16">
        <v>0.21</v>
      </c>
      <c r="BW176" s="16">
        <v>0.02</v>
      </c>
      <c r="BX176" s="16">
        <v>0</v>
      </c>
      <c r="BY176" s="16">
        <v>0</v>
      </c>
      <c r="BZ176" s="16">
        <v>0</v>
      </c>
      <c r="CA176" s="16">
        <v>0</v>
      </c>
      <c r="CB176" s="16">
        <v>433.6</v>
      </c>
      <c r="CC176" s="13"/>
      <c r="CD176" s="13" t="e">
        <f>$I$176/#REF!*100</f>
        <v>#REF!</v>
      </c>
      <c r="CE176" s="16">
        <v>40.270000000000003</v>
      </c>
      <c r="CG176" s="16">
        <v>33.36</v>
      </c>
      <c r="CH176" s="16">
        <v>17.28</v>
      </c>
      <c r="CI176" s="16">
        <v>25.32</v>
      </c>
      <c r="CJ176" s="16">
        <v>2350.69</v>
      </c>
      <c r="CK176" s="16">
        <v>1029.42</v>
      </c>
      <c r="CL176" s="16">
        <v>1690.06</v>
      </c>
      <c r="CM176" s="16">
        <v>114.76</v>
      </c>
      <c r="CN176" s="16">
        <v>83.88</v>
      </c>
      <c r="CO176" s="16">
        <v>99.32</v>
      </c>
      <c r="CP176" s="16">
        <v>10.08</v>
      </c>
      <c r="CQ176" s="16">
        <v>0.36</v>
      </c>
    </row>
    <row r="177" spans="1:95" s="16" customFormat="1" x14ac:dyDescent="0.25">
      <c r="A177" s="27"/>
      <c r="B177" s="28" t="s">
        <v>124</v>
      </c>
      <c r="C177" s="29">
        <f>C158+C161+C169+C176</f>
        <v>1635</v>
      </c>
      <c r="D177" s="42">
        <f t="shared" ref="D177:BO177" si="16">D158+D161+D169+D176</f>
        <v>41.91</v>
      </c>
      <c r="E177" s="42">
        <f t="shared" si="16"/>
        <v>28.1</v>
      </c>
      <c r="F177" s="42">
        <f t="shared" si="16"/>
        <v>46.48</v>
      </c>
      <c r="G177" s="42">
        <f t="shared" si="16"/>
        <v>18.079999999999998</v>
      </c>
      <c r="H177" s="42">
        <f t="shared" si="16"/>
        <v>196.70999999999998</v>
      </c>
      <c r="I177" s="42">
        <f t="shared" si="16"/>
        <v>1343.0300000000002</v>
      </c>
      <c r="J177" s="42">
        <f t="shared" si="16"/>
        <v>15.59</v>
      </c>
      <c r="K177" s="42">
        <f t="shared" si="16"/>
        <v>9.2200000000000006</v>
      </c>
      <c r="L177" s="42">
        <f t="shared" si="16"/>
        <v>0</v>
      </c>
      <c r="M177" s="42">
        <f t="shared" si="16"/>
        <v>0</v>
      </c>
      <c r="N177" s="42">
        <f t="shared" si="16"/>
        <v>83.39</v>
      </c>
      <c r="O177" s="42">
        <f t="shared" si="16"/>
        <v>97.43</v>
      </c>
      <c r="P177" s="42">
        <f t="shared" si="16"/>
        <v>15.88</v>
      </c>
      <c r="Q177" s="42">
        <f t="shared" si="16"/>
        <v>0</v>
      </c>
      <c r="R177" s="42">
        <f t="shared" si="16"/>
        <v>0</v>
      </c>
      <c r="S177" s="42">
        <f t="shared" si="16"/>
        <v>2.99</v>
      </c>
      <c r="T177" s="42">
        <f t="shared" si="16"/>
        <v>11.26</v>
      </c>
      <c r="U177" s="42">
        <f t="shared" si="16"/>
        <v>1341.93</v>
      </c>
      <c r="V177" s="42">
        <f t="shared" si="16"/>
        <v>2306.16</v>
      </c>
      <c r="W177" s="42">
        <f t="shared" si="16"/>
        <v>421.79999999999995</v>
      </c>
      <c r="X177" s="42">
        <f t="shared" si="16"/>
        <v>202.26</v>
      </c>
      <c r="Y177" s="42">
        <f t="shared" si="16"/>
        <v>682.45</v>
      </c>
      <c r="Z177" s="42">
        <f t="shared" si="16"/>
        <v>11.24</v>
      </c>
      <c r="AA177" s="42">
        <f t="shared" si="16"/>
        <v>140.47999999999999</v>
      </c>
      <c r="AB177" s="42">
        <f t="shared" si="16"/>
        <v>9862.7700000000023</v>
      </c>
      <c r="AC177" s="42">
        <f t="shared" si="16"/>
        <v>1914.57</v>
      </c>
      <c r="AD177" s="42">
        <f t="shared" si="16"/>
        <v>9.98</v>
      </c>
      <c r="AE177" s="42">
        <f t="shared" si="16"/>
        <v>0.62</v>
      </c>
      <c r="AF177" s="42">
        <f t="shared" si="16"/>
        <v>0.71</v>
      </c>
      <c r="AG177" s="42">
        <f t="shared" si="16"/>
        <v>10.370000000000001</v>
      </c>
      <c r="AH177" s="42">
        <f t="shared" si="16"/>
        <v>21.34</v>
      </c>
      <c r="AI177" s="42">
        <f t="shared" si="16"/>
        <v>28.16</v>
      </c>
      <c r="AJ177" s="42">
        <f t="shared" si="16"/>
        <v>0.2</v>
      </c>
      <c r="AK177" s="42">
        <f t="shared" si="16"/>
        <v>1452.9099999999999</v>
      </c>
      <c r="AL177" s="42">
        <f t="shared" si="16"/>
        <v>1271.24</v>
      </c>
      <c r="AM177" s="42">
        <f t="shared" si="16"/>
        <v>2551.19</v>
      </c>
      <c r="AN177" s="42">
        <f t="shared" si="16"/>
        <v>1831.25</v>
      </c>
      <c r="AO177" s="42">
        <f t="shared" si="16"/>
        <v>669.62</v>
      </c>
      <c r="AP177" s="42">
        <f t="shared" si="16"/>
        <v>1242.1100000000001</v>
      </c>
      <c r="AQ177" s="42">
        <f t="shared" si="16"/>
        <v>457.77</v>
      </c>
      <c r="AR177" s="42">
        <f t="shared" si="16"/>
        <v>1442.25</v>
      </c>
      <c r="AS177" s="42">
        <f t="shared" si="16"/>
        <v>1830.68</v>
      </c>
      <c r="AT177" s="42">
        <f t="shared" si="16"/>
        <v>1862.73</v>
      </c>
      <c r="AU177" s="42">
        <f t="shared" si="16"/>
        <v>2390.37</v>
      </c>
      <c r="AV177" s="42">
        <f t="shared" si="16"/>
        <v>735.86000000000013</v>
      </c>
      <c r="AW177" s="42">
        <f t="shared" si="16"/>
        <v>1738.0900000000001</v>
      </c>
      <c r="AX177" s="42">
        <f t="shared" si="16"/>
        <v>6185.23</v>
      </c>
      <c r="AY177" s="42">
        <f t="shared" si="16"/>
        <v>126.08</v>
      </c>
      <c r="AZ177" s="42">
        <f t="shared" si="16"/>
        <v>1986.84</v>
      </c>
      <c r="BA177" s="42">
        <f t="shared" si="16"/>
        <v>1480.3400000000001</v>
      </c>
      <c r="BB177" s="42">
        <f t="shared" si="16"/>
        <v>1014.3</v>
      </c>
      <c r="BC177" s="42">
        <f t="shared" si="16"/>
        <v>495.36</v>
      </c>
      <c r="BD177" s="42">
        <f t="shared" si="16"/>
        <v>0.28999999999999998</v>
      </c>
      <c r="BE177" s="42">
        <f t="shared" si="16"/>
        <v>0.13</v>
      </c>
      <c r="BF177" s="42">
        <f t="shared" si="16"/>
        <v>6.9999999999999993E-2</v>
      </c>
      <c r="BG177" s="42">
        <f t="shared" si="16"/>
        <v>0.17</v>
      </c>
      <c r="BH177" s="42">
        <f t="shared" si="16"/>
        <v>0.19</v>
      </c>
      <c r="BI177" s="42">
        <f t="shared" si="16"/>
        <v>0.86</v>
      </c>
      <c r="BJ177" s="42">
        <f t="shared" si="16"/>
        <v>0</v>
      </c>
      <c r="BK177" s="42">
        <f t="shared" si="16"/>
        <v>3.6</v>
      </c>
      <c r="BL177" s="42">
        <f t="shared" si="16"/>
        <v>0</v>
      </c>
      <c r="BM177" s="42">
        <f t="shared" si="16"/>
        <v>1.37</v>
      </c>
      <c r="BN177" s="42">
        <f t="shared" si="16"/>
        <v>0.05</v>
      </c>
      <c r="BO177" s="42">
        <f t="shared" si="16"/>
        <v>0.09</v>
      </c>
      <c r="BP177" s="42">
        <f t="shared" ref="BP177:CO177" si="17">BP158+BP161+BP169+BP176</f>
        <v>0</v>
      </c>
      <c r="BQ177" s="42">
        <f t="shared" si="17"/>
        <v>0.17</v>
      </c>
      <c r="BR177" s="42">
        <f t="shared" si="17"/>
        <v>0.28000000000000003</v>
      </c>
      <c r="BS177" s="42">
        <f t="shared" si="17"/>
        <v>5.9799999999999995</v>
      </c>
      <c r="BT177" s="42">
        <f t="shared" si="17"/>
        <v>0</v>
      </c>
      <c r="BU177" s="42">
        <f t="shared" si="17"/>
        <v>0</v>
      </c>
      <c r="BV177" s="42">
        <f t="shared" si="17"/>
        <v>9.6300000000000008</v>
      </c>
      <c r="BW177" s="42">
        <f t="shared" si="17"/>
        <v>0.06</v>
      </c>
      <c r="BX177" s="42">
        <f t="shared" si="17"/>
        <v>0</v>
      </c>
      <c r="BY177" s="42">
        <f t="shared" si="17"/>
        <v>0</v>
      </c>
      <c r="BZ177" s="42">
        <f t="shared" si="17"/>
        <v>0</v>
      </c>
      <c r="CA177" s="42">
        <f t="shared" si="17"/>
        <v>0</v>
      </c>
      <c r="CB177" s="42">
        <f t="shared" si="17"/>
        <v>1433.83</v>
      </c>
      <c r="CC177" s="42">
        <f t="shared" si="17"/>
        <v>0</v>
      </c>
      <c r="CD177" s="42" t="e">
        <f t="shared" si="17"/>
        <v>#REF!</v>
      </c>
      <c r="CE177" s="42">
        <f t="shared" si="17"/>
        <v>1784.28</v>
      </c>
      <c r="CF177" s="42">
        <f t="shared" si="17"/>
        <v>0</v>
      </c>
      <c r="CG177" s="42">
        <f t="shared" si="17"/>
        <v>128.06</v>
      </c>
      <c r="CH177" s="42">
        <f t="shared" si="17"/>
        <v>73.650000000000006</v>
      </c>
      <c r="CI177" s="42">
        <f t="shared" si="17"/>
        <v>100.85</v>
      </c>
      <c r="CJ177" s="42">
        <f t="shared" si="17"/>
        <v>10815.03</v>
      </c>
      <c r="CK177" s="42">
        <f t="shared" si="17"/>
        <v>5264.82</v>
      </c>
      <c r="CL177" s="42">
        <f t="shared" si="17"/>
        <v>8039.93</v>
      </c>
      <c r="CM177" s="42">
        <f t="shared" si="17"/>
        <v>302.92</v>
      </c>
      <c r="CN177" s="42">
        <f t="shared" si="17"/>
        <v>188.99</v>
      </c>
      <c r="CO177" s="42">
        <f t="shared" si="17"/>
        <v>245.95999999999998</v>
      </c>
      <c r="CP177" s="16">
        <v>33.18</v>
      </c>
      <c r="CQ177" s="16">
        <v>1.77</v>
      </c>
    </row>
    <row r="179" spans="1:95" x14ac:dyDescent="0.25">
      <c r="B179" s="37" t="s">
        <v>176</v>
      </c>
    </row>
    <row r="181" spans="1:95" x14ac:dyDescent="0.25">
      <c r="B181" s="32" t="s">
        <v>171</v>
      </c>
    </row>
    <row r="182" spans="1:95" x14ac:dyDescent="0.25">
      <c r="B182" s="17" t="s">
        <v>101</v>
      </c>
    </row>
    <row r="183" spans="1:95" s="25" customFormat="1" x14ac:dyDescent="0.25">
      <c r="A183" s="22" t="str">
        <f>"-"</f>
        <v>-</v>
      </c>
      <c r="B183" s="23" t="s">
        <v>102</v>
      </c>
      <c r="C183" s="24">
        <v>40</v>
      </c>
      <c r="D183" s="24">
        <v>3.08</v>
      </c>
      <c r="E183" s="24">
        <v>0</v>
      </c>
      <c r="F183" s="24">
        <v>1.2</v>
      </c>
      <c r="G183" s="24">
        <v>1.2</v>
      </c>
      <c r="H183" s="24">
        <v>21.32</v>
      </c>
      <c r="I183" s="24">
        <v>107.80799999999999</v>
      </c>
      <c r="J183" s="24">
        <v>0.2</v>
      </c>
      <c r="K183" s="24">
        <v>0</v>
      </c>
      <c r="L183" s="24">
        <v>0</v>
      </c>
      <c r="M183" s="24">
        <v>0</v>
      </c>
      <c r="N183" s="24">
        <v>1.32</v>
      </c>
      <c r="O183" s="24">
        <v>18.72</v>
      </c>
      <c r="P183" s="24">
        <v>1.28</v>
      </c>
      <c r="Q183" s="24">
        <v>0</v>
      </c>
      <c r="R183" s="24">
        <v>0</v>
      </c>
      <c r="S183" s="24">
        <v>0.12</v>
      </c>
      <c r="T183" s="24">
        <v>0.64</v>
      </c>
      <c r="U183" s="24">
        <v>171.6</v>
      </c>
      <c r="V183" s="24">
        <v>52.4</v>
      </c>
      <c r="W183" s="24">
        <v>8.8000000000000007</v>
      </c>
      <c r="X183" s="24">
        <v>13.2</v>
      </c>
      <c r="Y183" s="24">
        <v>34</v>
      </c>
      <c r="Z183" s="24">
        <v>0.8</v>
      </c>
      <c r="AA183" s="24">
        <v>0</v>
      </c>
      <c r="AB183" s="24">
        <v>0</v>
      </c>
      <c r="AC183" s="24">
        <v>0</v>
      </c>
      <c r="AD183" s="24">
        <v>0.68</v>
      </c>
      <c r="AE183" s="24">
        <v>0.06</v>
      </c>
      <c r="AF183" s="24">
        <v>0.02</v>
      </c>
      <c r="AG183" s="24">
        <v>0.64</v>
      </c>
      <c r="AH183" s="24">
        <v>1.2</v>
      </c>
      <c r="AI183" s="24">
        <v>0</v>
      </c>
      <c r="AJ183" s="25">
        <v>0</v>
      </c>
      <c r="AK183" s="25">
        <v>148.80000000000001</v>
      </c>
      <c r="AL183" s="25">
        <v>154.4</v>
      </c>
      <c r="AM183" s="25">
        <v>236.4</v>
      </c>
      <c r="AN183" s="25">
        <v>79.599999999999994</v>
      </c>
      <c r="AO183" s="25">
        <v>46.8</v>
      </c>
      <c r="AP183" s="25">
        <v>93.6</v>
      </c>
      <c r="AQ183" s="25">
        <v>35.200000000000003</v>
      </c>
      <c r="AR183" s="25">
        <v>168</v>
      </c>
      <c r="AS183" s="25">
        <v>104.4</v>
      </c>
      <c r="AT183" s="25">
        <v>145.19999999999999</v>
      </c>
      <c r="AU183" s="25">
        <v>120.4</v>
      </c>
      <c r="AV183" s="25">
        <v>64.400000000000006</v>
      </c>
      <c r="AW183" s="25">
        <v>112</v>
      </c>
      <c r="AX183" s="25">
        <v>930</v>
      </c>
      <c r="AY183" s="25">
        <v>0</v>
      </c>
      <c r="AZ183" s="25">
        <v>302.8</v>
      </c>
      <c r="BA183" s="25">
        <v>132.4</v>
      </c>
      <c r="BB183" s="25">
        <v>88.8</v>
      </c>
      <c r="BC183" s="25">
        <v>69.2</v>
      </c>
      <c r="BD183" s="25">
        <v>0</v>
      </c>
      <c r="BE183" s="25">
        <v>0</v>
      </c>
      <c r="BF183" s="25">
        <v>0</v>
      </c>
      <c r="BG183" s="25">
        <v>0</v>
      </c>
      <c r="BH183" s="25">
        <v>0</v>
      </c>
      <c r="BI183" s="25">
        <v>0.01</v>
      </c>
      <c r="BJ183" s="25">
        <v>0</v>
      </c>
      <c r="BK183" s="25">
        <v>0.13</v>
      </c>
      <c r="BL183" s="25">
        <v>0</v>
      </c>
      <c r="BM183" s="25">
        <v>0.06</v>
      </c>
      <c r="BN183" s="25">
        <v>0</v>
      </c>
      <c r="BO183" s="25">
        <v>0</v>
      </c>
      <c r="BP183" s="25">
        <v>0</v>
      </c>
      <c r="BQ183" s="25">
        <v>0</v>
      </c>
      <c r="BR183" s="25">
        <v>0</v>
      </c>
      <c r="BS183" s="25">
        <v>0.47</v>
      </c>
      <c r="BT183" s="25">
        <v>0</v>
      </c>
      <c r="BU183" s="25">
        <v>0</v>
      </c>
      <c r="BV183" s="25">
        <v>0.35</v>
      </c>
      <c r="BW183" s="25">
        <v>0.01</v>
      </c>
      <c r="BX183" s="25">
        <v>0</v>
      </c>
      <c r="BY183" s="25">
        <v>0</v>
      </c>
      <c r="BZ183" s="25">
        <v>0</v>
      </c>
      <c r="CA183" s="25">
        <v>0</v>
      </c>
      <c r="CB183" s="25">
        <v>13.64</v>
      </c>
      <c r="CC183" s="26"/>
      <c r="CD183" s="26"/>
      <c r="CE183" s="25">
        <v>0</v>
      </c>
      <c r="CG183" s="25">
        <v>0</v>
      </c>
      <c r="CH183" s="25">
        <v>0</v>
      </c>
      <c r="CI183" s="25">
        <v>0</v>
      </c>
      <c r="CJ183" s="25">
        <v>665</v>
      </c>
      <c r="CK183" s="25">
        <v>256.2</v>
      </c>
      <c r="CL183" s="25">
        <v>460.6</v>
      </c>
      <c r="CM183" s="25">
        <v>5.32</v>
      </c>
      <c r="CN183" s="25">
        <v>5.32</v>
      </c>
      <c r="CO183" s="25">
        <v>5.32</v>
      </c>
      <c r="CP183" s="25">
        <v>0</v>
      </c>
      <c r="CQ183" s="25">
        <v>0</v>
      </c>
    </row>
    <row r="184" spans="1:95" s="25" customFormat="1" x14ac:dyDescent="0.25">
      <c r="A184" s="22" t="str">
        <f>"-"</f>
        <v>-</v>
      </c>
      <c r="B184" s="23" t="s">
        <v>103</v>
      </c>
      <c r="C184" s="24">
        <v>5</v>
      </c>
      <c r="D184" s="24">
        <v>0.04</v>
      </c>
      <c r="E184" s="24">
        <v>0.04</v>
      </c>
      <c r="F184" s="24">
        <v>3.63</v>
      </c>
      <c r="G184" s="24">
        <v>0</v>
      </c>
      <c r="H184" s="24">
        <v>7.0000000000000007E-2</v>
      </c>
      <c r="I184" s="24">
        <v>33.031999999999996</v>
      </c>
      <c r="J184" s="24">
        <v>2.36</v>
      </c>
      <c r="K184" s="24">
        <v>0.11</v>
      </c>
      <c r="L184" s="24">
        <v>0</v>
      </c>
      <c r="M184" s="24">
        <v>0</v>
      </c>
      <c r="N184" s="24">
        <v>7.0000000000000007E-2</v>
      </c>
      <c r="O184" s="24">
        <v>0</v>
      </c>
      <c r="P184" s="24">
        <v>0</v>
      </c>
      <c r="Q184" s="24">
        <v>0</v>
      </c>
      <c r="R184" s="24">
        <v>0</v>
      </c>
      <c r="S184" s="24">
        <v>0</v>
      </c>
      <c r="T184" s="24">
        <v>7.0000000000000007E-2</v>
      </c>
      <c r="U184" s="24">
        <v>0.75</v>
      </c>
      <c r="V184" s="24">
        <v>1.5</v>
      </c>
      <c r="W184" s="24">
        <v>1.2</v>
      </c>
      <c r="X184" s="24">
        <v>0</v>
      </c>
      <c r="Y184" s="24">
        <v>1.5</v>
      </c>
      <c r="Z184" s="24">
        <v>0.01</v>
      </c>
      <c r="AA184" s="24">
        <v>20</v>
      </c>
      <c r="AB184" s="24">
        <v>15</v>
      </c>
      <c r="AC184" s="24">
        <v>22.5</v>
      </c>
      <c r="AD184" s="24">
        <v>0.05</v>
      </c>
      <c r="AE184" s="24">
        <v>0</v>
      </c>
      <c r="AF184" s="24">
        <v>0.01</v>
      </c>
      <c r="AG184" s="24">
        <v>0.01</v>
      </c>
      <c r="AH184" s="24">
        <v>0.01</v>
      </c>
      <c r="AI184" s="24">
        <v>0</v>
      </c>
      <c r="AJ184" s="25">
        <v>0</v>
      </c>
      <c r="AK184" s="25">
        <v>2.1</v>
      </c>
      <c r="AL184" s="25">
        <v>2.0499999999999998</v>
      </c>
      <c r="AM184" s="25">
        <v>3.8</v>
      </c>
      <c r="AN184" s="25">
        <v>2.25</v>
      </c>
      <c r="AO184" s="25">
        <v>0.85</v>
      </c>
      <c r="AP184" s="25">
        <v>2.35</v>
      </c>
      <c r="AQ184" s="25">
        <v>2.15</v>
      </c>
      <c r="AR184" s="25">
        <v>2.1</v>
      </c>
      <c r="AS184" s="25">
        <v>1.8</v>
      </c>
      <c r="AT184" s="25">
        <v>1.3</v>
      </c>
      <c r="AU184" s="25">
        <v>2.85</v>
      </c>
      <c r="AV184" s="25">
        <v>1.75</v>
      </c>
      <c r="AW184" s="25">
        <v>1.2</v>
      </c>
      <c r="AX184" s="25">
        <v>7.1</v>
      </c>
      <c r="AY184" s="25">
        <v>0</v>
      </c>
      <c r="AZ184" s="25">
        <v>2.4</v>
      </c>
      <c r="BA184" s="25">
        <v>2.7</v>
      </c>
      <c r="BB184" s="25">
        <v>2.1</v>
      </c>
      <c r="BC184" s="25">
        <v>0.5</v>
      </c>
      <c r="BD184" s="25">
        <v>0.13</v>
      </c>
      <c r="BE184" s="25">
        <v>0.06</v>
      </c>
      <c r="BF184" s="25">
        <v>0.03</v>
      </c>
      <c r="BG184" s="25">
        <v>0.08</v>
      </c>
      <c r="BH184" s="25">
        <v>0.09</v>
      </c>
      <c r="BI184" s="25">
        <v>0.4</v>
      </c>
      <c r="BJ184" s="25">
        <v>0</v>
      </c>
      <c r="BK184" s="25">
        <v>1.1000000000000001</v>
      </c>
      <c r="BL184" s="25">
        <v>0</v>
      </c>
      <c r="BM184" s="25">
        <v>0.34</v>
      </c>
      <c r="BN184" s="25">
        <v>0</v>
      </c>
      <c r="BO184" s="25">
        <v>0</v>
      </c>
      <c r="BP184" s="25">
        <v>0</v>
      </c>
      <c r="BQ184" s="25">
        <v>0.08</v>
      </c>
      <c r="BR184" s="25">
        <v>0.12</v>
      </c>
      <c r="BS184" s="25">
        <v>0.9</v>
      </c>
      <c r="BT184" s="25">
        <v>0</v>
      </c>
      <c r="BU184" s="25">
        <v>0</v>
      </c>
      <c r="BV184" s="25">
        <v>0.05</v>
      </c>
      <c r="BW184" s="25">
        <v>0</v>
      </c>
      <c r="BX184" s="25">
        <v>0</v>
      </c>
      <c r="BY184" s="25">
        <v>0</v>
      </c>
      <c r="BZ184" s="25">
        <v>0</v>
      </c>
      <c r="CA184" s="25">
        <v>0</v>
      </c>
      <c r="CB184" s="25">
        <v>1.25</v>
      </c>
      <c r="CC184" s="26"/>
      <c r="CD184" s="26"/>
      <c r="CE184" s="25">
        <v>22.5</v>
      </c>
      <c r="CG184" s="25">
        <v>0.2</v>
      </c>
      <c r="CH184" s="25">
        <v>0.05</v>
      </c>
      <c r="CI184" s="25">
        <v>0.13</v>
      </c>
      <c r="CJ184" s="25">
        <v>10</v>
      </c>
      <c r="CK184" s="25">
        <v>4.0999999999999996</v>
      </c>
      <c r="CL184" s="25">
        <v>7.05</v>
      </c>
      <c r="CM184" s="25">
        <v>0.86</v>
      </c>
      <c r="CN184" s="25">
        <v>0.44</v>
      </c>
      <c r="CO184" s="25">
        <v>0.65</v>
      </c>
      <c r="CP184" s="25">
        <v>0</v>
      </c>
      <c r="CQ184" s="25">
        <v>0</v>
      </c>
    </row>
    <row r="185" spans="1:95" s="25" customFormat="1" x14ac:dyDescent="0.25">
      <c r="A185" s="22" t="str">
        <f>"-"</f>
        <v>-</v>
      </c>
      <c r="B185" s="23" t="s">
        <v>104</v>
      </c>
      <c r="C185" s="24">
        <v>20</v>
      </c>
      <c r="D185" s="24">
        <v>1.5</v>
      </c>
      <c r="E185" s="24">
        <v>0</v>
      </c>
      <c r="F185" s="24">
        <v>1.96</v>
      </c>
      <c r="G185" s="24">
        <v>0</v>
      </c>
      <c r="H185" s="24">
        <v>15.34</v>
      </c>
      <c r="I185" s="24">
        <v>84.452000000000012</v>
      </c>
      <c r="J185" s="24">
        <v>0.42</v>
      </c>
      <c r="K185" s="24">
        <v>0</v>
      </c>
      <c r="L185" s="24">
        <v>0</v>
      </c>
      <c r="M185" s="24">
        <v>0</v>
      </c>
      <c r="N185" s="24">
        <v>4.72</v>
      </c>
      <c r="O185" s="24">
        <v>10.16</v>
      </c>
      <c r="P185" s="24">
        <v>0.46</v>
      </c>
      <c r="Q185" s="24">
        <v>0</v>
      </c>
      <c r="R185" s="24">
        <v>0</v>
      </c>
      <c r="S185" s="24">
        <v>0.1</v>
      </c>
      <c r="T185" s="24">
        <v>0.2</v>
      </c>
      <c r="U185" s="24">
        <v>66</v>
      </c>
      <c r="V185" s="24">
        <v>22</v>
      </c>
      <c r="W185" s="24">
        <v>5.8</v>
      </c>
      <c r="X185" s="24">
        <v>4</v>
      </c>
      <c r="Y185" s="24">
        <v>18</v>
      </c>
      <c r="Z185" s="24">
        <v>0.42</v>
      </c>
      <c r="AA185" s="24">
        <v>2</v>
      </c>
      <c r="AB185" s="24">
        <v>1.6</v>
      </c>
      <c r="AC185" s="24">
        <v>2.2000000000000002</v>
      </c>
      <c r="AD185" s="24">
        <v>0.7</v>
      </c>
      <c r="AE185" s="24">
        <v>0.02</v>
      </c>
      <c r="AF185" s="24">
        <v>0.01</v>
      </c>
      <c r="AG185" s="24">
        <v>0.14000000000000001</v>
      </c>
      <c r="AH185" s="24">
        <v>0.38</v>
      </c>
      <c r="AI185" s="24">
        <v>0</v>
      </c>
      <c r="AJ185" s="25">
        <v>0</v>
      </c>
      <c r="AK185" s="25">
        <v>249.4</v>
      </c>
      <c r="AL185" s="25">
        <v>185.2</v>
      </c>
      <c r="AM185" s="25">
        <v>318.8</v>
      </c>
      <c r="AN185" s="25">
        <v>286.60000000000002</v>
      </c>
      <c r="AO185" s="25">
        <v>87.6</v>
      </c>
      <c r="AP185" s="25">
        <v>162.4</v>
      </c>
      <c r="AQ185" s="25">
        <v>47.6</v>
      </c>
      <c r="AR185" s="25">
        <v>185.6</v>
      </c>
      <c r="AS185" s="25">
        <v>0</v>
      </c>
      <c r="AT185" s="25">
        <v>0</v>
      </c>
      <c r="AU185" s="25">
        <v>0</v>
      </c>
      <c r="AV185" s="25">
        <v>87.8</v>
      </c>
      <c r="AW185" s="25">
        <v>0</v>
      </c>
      <c r="AX185" s="25">
        <v>0</v>
      </c>
      <c r="AY185" s="25">
        <v>0</v>
      </c>
      <c r="AZ185" s="25">
        <v>0</v>
      </c>
      <c r="BA185" s="25">
        <v>0</v>
      </c>
      <c r="BB185" s="25">
        <v>0</v>
      </c>
      <c r="BC185" s="25">
        <v>0</v>
      </c>
      <c r="BD185" s="25">
        <v>0</v>
      </c>
      <c r="BE185" s="25">
        <v>0</v>
      </c>
      <c r="BF185" s="25">
        <v>0</v>
      </c>
      <c r="BG185" s="25">
        <v>0</v>
      </c>
      <c r="BH185" s="25">
        <v>0</v>
      </c>
      <c r="BI185" s="25">
        <v>0</v>
      </c>
      <c r="BJ185" s="25">
        <v>0</v>
      </c>
      <c r="BK185" s="25">
        <v>0</v>
      </c>
      <c r="BL185" s="25">
        <v>0</v>
      </c>
      <c r="BM185" s="25">
        <v>0</v>
      </c>
      <c r="BN185" s="25">
        <v>0</v>
      </c>
      <c r="BO185" s="25">
        <v>0</v>
      </c>
      <c r="BP185" s="25">
        <v>0</v>
      </c>
      <c r="BQ185" s="25">
        <v>0</v>
      </c>
      <c r="BR185" s="25">
        <v>0</v>
      </c>
      <c r="BS185" s="25">
        <v>0</v>
      </c>
      <c r="BT185" s="25">
        <v>0</v>
      </c>
      <c r="BU185" s="25">
        <v>0</v>
      </c>
      <c r="BV185" s="25">
        <v>0</v>
      </c>
      <c r="BW185" s="25">
        <v>0</v>
      </c>
      <c r="BX185" s="25">
        <v>0</v>
      </c>
      <c r="BY185" s="25">
        <v>0</v>
      </c>
      <c r="BZ185" s="25">
        <v>0</v>
      </c>
      <c r="CA185" s="25">
        <v>0</v>
      </c>
      <c r="CB185" s="25">
        <v>0.9</v>
      </c>
      <c r="CC185" s="26"/>
      <c r="CD185" s="26"/>
      <c r="CE185" s="25">
        <v>2.27</v>
      </c>
      <c r="CG185" s="25">
        <v>1.26</v>
      </c>
      <c r="CH185" s="25">
        <v>1.26</v>
      </c>
      <c r="CI185" s="25">
        <v>1.26</v>
      </c>
      <c r="CJ185" s="25">
        <v>648</v>
      </c>
      <c r="CK185" s="25">
        <v>414</v>
      </c>
      <c r="CL185" s="25">
        <v>531</v>
      </c>
      <c r="CM185" s="25">
        <v>6.16</v>
      </c>
      <c r="CN185" s="25">
        <v>6.16</v>
      </c>
      <c r="CO185" s="25">
        <v>6.16</v>
      </c>
      <c r="CP185" s="25">
        <v>0</v>
      </c>
      <c r="CQ185" s="25">
        <v>0</v>
      </c>
    </row>
    <row r="186" spans="1:95" s="25" customFormat="1" x14ac:dyDescent="0.25">
      <c r="A186" s="22" t="str">
        <f>"29/10"</f>
        <v>29/10</v>
      </c>
      <c r="B186" s="23" t="s">
        <v>126</v>
      </c>
      <c r="C186" s="24">
        <v>180</v>
      </c>
      <c r="D186" s="24">
        <v>0.21</v>
      </c>
      <c r="E186" s="24">
        <v>0</v>
      </c>
      <c r="F186" s="24">
        <v>0.05</v>
      </c>
      <c r="G186" s="24">
        <v>0.05</v>
      </c>
      <c r="H186" s="24">
        <v>8.93</v>
      </c>
      <c r="I186" s="24">
        <v>35.632448780487799</v>
      </c>
      <c r="J186" s="24">
        <v>0</v>
      </c>
      <c r="K186" s="24">
        <v>0</v>
      </c>
      <c r="L186" s="24">
        <v>0</v>
      </c>
      <c r="M186" s="24">
        <v>0</v>
      </c>
      <c r="N186" s="24">
        <v>8.75</v>
      </c>
      <c r="O186" s="24">
        <v>0</v>
      </c>
      <c r="P186" s="24">
        <v>0.18</v>
      </c>
      <c r="Q186" s="24">
        <v>0</v>
      </c>
      <c r="R186" s="24">
        <v>0</v>
      </c>
      <c r="S186" s="24">
        <v>0.25</v>
      </c>
      <c r="T186" s="24">
        <v>0.08</v>
      </c>
      <c r="U186" s="24">
        <v>0.56999999999999995</v>
      </c>
      <c r="V186" s="24">
        <v>7.35</v>
      </c>
      <c r="W186" s="24">
        <v>1.96</v>
      </c>
      <c r="X186" s="24">
        <v>0.5</v>
      </c>
      <c r="Y186" s="24">
        <v>0.9</v>
      </c>
      <c r="Z186" s="24">
        <v>0.05</v>
      </c>
      <c r="AA186" s="24">
        <v>0</v>
      </c>
      <c r="AB186" s="24">
        <v>0.4</v>
      </c>
      <c r="AC186" s="24">
        <v>0.09</v>
      </c>
      <c r="AD186" s="24">
        <v>0.01</v>
      </c>
      <c r="AE186" s="24">
        <v>0</v>
      </c>
      <c r="AF186" s="24">
        <v>0</v>
      </c>
      <c r="AG186" s="24">
        <v>0</v>
      </c>
      <c r="AH186" s="24">
        <v>0.01</v>
      </c>
      <c r="AI186" s="24">
        <v>0.7</v>
      </c>
      <c r="AJ186" s="25">
        <v>0</v>
      </c>
      <c r="AK186" s="25">
        <v>0.6</v>
      </c>
      <c r="AL186" s="25">
        <v>0.69</v>
      </c>
      <c r="AM186" s="25">
        <v>0.56000000000000005</v>
      </c>
      <c r="AN186" s="25">
        <v>1.03</v>
      </c>
      <c r="AO186" s="25">
        <v>0.26</v>
      </c>
      <c r="AP186" s="25">
        <v>1.08</v>
      </c>
      <c r="AQ186" s="25">
        <v>0</v>
      </c>
      <c r="AR186" s="25">
        <v>1.38</v>
      </c>
      <c r="AS186" s="25">
        <v>0</v>
      </c>
      <c r="AT186" s="25">
        <v>0</v>
      </c>
      <c r="AU186" s="25">
        <v>0</v>
      </c>
      <c r="AV186" s="25">
        <v>0.77</v>
      </c>
      <c r="AW186" s="25">
        <v>0</v>
      </c>
      <c r="AX186" s="25">
        <v>0</v>
      </c>
      <c r="AY186" s="25">
        <v>0</v>
      </c>
      <c r="AZ186" s="25">
        <v>0</v>
      </c>
      <c r="BA186" s="25">
        <v>0</v>
      </c>
      <c r="BB186" s="25">
        <v>0</v>
      </c>
      <c r="BC186" s="25">
        <v>0</v>
      </c>
      <c r="BD186" s="25">
        <v>0</v>
      </c>
      <c r="BE186" s="25">
        <v>0</v>
      </c>
      <c r="BF186" s="25">
        <v>0</v>
      </c>
      <c r="BG186" s="25">
        <v>0</v>
      </c>
      <c r="BH186" s="25">
        <v>0</v>
      </c>
      <c r="BI186" s="25">
        <v>0</v>
      </c>
      <c r="BJ186" s="25">
        <v>0</v>
      </c>
      <c r="BK186" s="25">
        <v>0</v>
      </c>
      <c r="BL186" s="25">
        <v>0</v>
      </c>
      <c r="BM186" s="25">
        <v>0</v>
      </c>
      <c r="BN186" s="25">
        <v>0</v>
      </c>
      <c r="BO186" s="25">
        <v>0</v>
      </c>
      <c r="BP186" s="25">
        <v>0</v>
      </c>
      <c r="BQ186" s="25">
        <v>0</v>
      </c>
      <c r="BR186" s="25">
        <v>0</v>
      </c>
      <c r="BS186" s="25">
        <v>0</v>
      </c>
      <c r="BT186" s="25">
        <v>0</v>
      </c>
      <c r="BU186" s="25">
        <v>0</v>
      </c>
      <c r="BV186" s="25">
        <v>0</v>
      </c>
      <c r="BW186" s="25">
        <v>0</v>
      </c>
      <c r="BX186" s="25">
        <v>0</v>
      </c>
      <c r="BY186" s="25">
        <v>0</v>
      </c>
      <c r="BZ186" s="25">
        <v>0</v>
      </c>
      <c r="CA186" s="25">
        <v>0</v>
      </c>
      <c r="CB186" s="25">
        <v>179.55</v>
      </c>
      <c r="CC186" s="26"/>
      <c r="CD186" s="26"/>
      <c r="CE186" s="25">
        <v>7.0000000000000007E-2</v>
      </c>
      <c r="CG186" s="25">
        <v>3.21</v>
      </c>
      <c r="CH186" s="25">
        <v>3.1</v>
      </c>
      <c r="CI186" s="25">
        <v>3.16</v>
      </c>
      <c r="CJ186" s="25">
        <v>362.2</v>
      </c>
      <c r="CK186" s="25">
        <v>137.63</v>
      </c>
      <c r="CL186" s="25">
        <v>249.91</v>
      </c>
      <c r="CM186" s="25">
        <v>33.270000000000003</v>
      </c>
      <c r="CN186" s="25">
        <v>19.89</v>
      </c>
      <c r="CO186" s="25">
        <v>26.58</v>
      </c>
      <c r="CP186" s="25">
        <v>8.7799999999999994</v>
      </c>
      <c r="CQ186" s="25">
        <v>0</v>
      </c>
    </row>
    <row r="187" spans="1:95" s="15" customFormat="1" ht="31.5" customHeight="1" x14ac:dyDescent="0.25">
      <c r="A187" s="18" t="str">
        <f>"17/4"</f>
        <v>17/4</v>
      </c>
      <c r="B187" s="19" t="s">
        <v>156</v>
      </c>
      <c r="C187" s="20">
        <v>180</v>
      </c>
      <c r="D187" s="20">
        <v>5.27</v>
      </c>
      <c r="E187" s="20">
        <v>2.7</v>
      </c>
      <c r="F187" s="20">
        <v>5.51</v>
      </c>
      <c r="G187" s="20">
        <v>0.7</v>
      </c>
      <c r="H187" s="20">
        <v>28.44</v>
      </c>
      <c r="I187" s="20">
        <v>183.01424489999999</v>
      </c>
      <c r="J187" s="20">
        <v>3.77</v>
      </c>
      <c r="K187" s="20">
        <v>0.1</v>
      </c>
      <c r="L187" s="20">
        <v>0</v>
      </c>
      <c r="M187" s="20">
        <v>0</v>
      </c>
      <c r="N187" s="20">
        <v>8.5</v>
      </c>
      <c r="O187" s="20">
        <v>19.010000000000002</v>
      </c>
      <c r="P187" s="20">
        <v>0.93</v>
      </c>
      <c r="Q187" s="20">
        <v>0</v>
      </c>
      <c r="R187" s="20">
        <v>0</v>
      </c>
      <c r="S187" s="20">
        <v>0.09</v>
      </c>
      <c r="T187" s="20">
        <v>1.44</v>
      </c>
      <c r="U187" s="20">
        <v>224.15</v>
      </c>
      <c r="V187" s="20">
        <v>162.91999999999999</v>
      </c>
      <c r="W187" s="20">
        <v>104.48</v>
      </c>
      <c r="X187" s="20">
        <v>29.49</v>
      </c>
      <c r="Y187" s="20">
        <v>125.63</v>
      </c>
      <c r="Z187" s="20">
        <v>0.63</v>
      </c>
      <c r="AA187" s="20">
        <v>21.82</v>
      </c>
      <c r="AB187" s="20">
        <v>20.88</v>
      </c>
      <c r="AC187" s="20">
        <v>40.96</v>
      </c>
      <c r="AD187" s="20">
        <v>0.15</v>
      </c>
      <c r="AE187" s="20">
        <v>0.09</v>
      </c>
      <c r="AF187" s="20">
        <v>0.12</v>
      </c>
      <c r="AG187" s="20">
        <v>0.47</v>
      </c>
      <c r="AH187" s="20">
        <v>1.98</v>
      </c>
      <c r="AI187" s="20">
        <v>0.48</v>
      </c>
      <c r="AJ187" s="15">
        <v>0</v>
      </c>
      <c r="AK187" s="15">
        <v>130.62</v>
      </c>
      <c r="AL187" s="15">
        <v>112.73</v>
      </c>
      <c r="AM187" s="15">
        <v>328.47</v>
      </c>
      <c r="AN187" s="15">
        <v>81.19</v>
      </c>
      <c r="AO187" s="15">
        <v>68.599999999999994</v>
      </c>
      <c r="AP187" s="15">
        <v>96.74</v>
      </c>
      <c r="AQ187" s="15">
        <v>43.44</v>
      </c>
      <c r="AR187" s="15">
        <v>141.96</v>
      </c>
      <c r="AS187" s="15">
        <v>223.81</v>
      </c>
      <c r="AT187" s="15">
        <v>134.13</v>
      </c>
      <c r="AU187" s="15">
        <v>175.42</v>
      </c>
      <c r="AV187" s="15">
        <v>64.849999999999994</v>
      </c>
      <c r="AW187" s="15">
        <v>89.85</v>
      </c>
      <c r="AX187" s="15">
        <v>515.13</v>
      </c>
      <c r="AY187" s="15">
        <v>0</v>
      </c>
      <c r="AZ187" s="15">
        <v>174.11</v>
      </c>
      <c r="BA187" s="15">
        <v>156.68</v>
      </c>
      <c r="BB187" s="15">
        <v>104.48</v>
      </c>
      <c r="BC187" s="15">
        <v>46.74</v>
      </c>
      <c r="BD187" s="15">
        <v>0.11</v>
      </c>
      <c r="BE187" s="15">
        <v>0.05</v>
      </c>
      <c r="BF187" s="15">
        <v>0.03</v>
      </c>
      <c r="BG187" s="15">
        <v>0.06</v>
      </c>
      <c r="BH187" s="15">
        <v>7.0000000000000007E-2</v>
      </c>
      <c r="BI187" s="15">
        <v>0.32</v>
      </c>
      <c r="BJ187" s="15">
        <v>0</v>
      </c>
      <c r="BK187" s="15">
        <v>0.93</v>
      </c>
      <c r="BL187" s="15">
        <v>0</v>
      </c>
      <c r="BM187" s="15">
        <v>0.28000000000000003</v>
      </c>
      <c r="BN187" s="15">
        <v>0</v>
      </c>
      <c r="BO187" s="15">
        <v>0</v>
      </c>
      <c r="BP187" s="15">
        <v>0</v>
      </c>
      <c r="BQ187" s="15">
        <v>0.06</v>
      </c>
      <c r="BR187" s="15">
        <v>0.09</v>
      </c>
      <c r="BS187" s="15">
        <v>0.83</v>
      </c>
      <c r="BT187" s="15">
        <v>0</v>
      </c>
      <c r="BU187" s="15">
        <v>0</v>
      </c>
      <c r="BV187" s="15">
        <v>0.38</v>
      </c>
      <c r="BW187" s="15">
        <v>0.01</v>
      </c>
      <c r="BX187" s="15">
        <v>0</v>
      </c>
      <c r="BY187" s="15">
        <v>0</v>
      </c>
      <c r="BZ187" s="15">
        <v>0</v>
      </c>
      <c r="CA187" s="15">
        <v>0</v>
      </c>
      <c r="CB187" s="15">
        <v>150.12</v>
      </c>
      <c r="CC187" s="21"/>
      <c r="CD187" s="21"/>
      <c r="CE187" s="15">
        <v>25.3</v>
      </c>
      <c r="CG187" s="15">
        <v>28.87</v>
      </c>
      <c r="CH187" s="15">
        <v>13.31</v>
      </c>
      <c r="CI187" s="15">
        <v>21.09</v>
      </c>
      <c r="CJ187" s="15">
        <v>1807.26</v>
      </c>
      <c r="CK187" s="15">
        <v>809.43</v>
      </c>
      <c r="CL187" s="15">
        <v>1308.3399999999999</v>
      </c>
      <c r="CM187" s="15">
        <v>30.52</v>
      </c>
      <c r="CN187" s="15">
        <v>13.78</v>
      </c>
      <c r="CO187" s="15">
        <v>22.15</v>
      </c>
      <c r="CP187" s="15">
        <v>4.5</v>
      </c>
      <c r="CQ187" s="15">
        <v>0.45</v>
      </c>
    </row>
    <row r="188" spans="1:95" s="16" customFormat="1" x14ac:dyDescent="0.25">
      <c r="A188" s="27"/>
      <c r="B188" s="28" t="s">
        <v>107</v>
      </c>
      <c r="C188" s="29">
        <f>SUM(C183:C187)</f>
        <v>425</v>
      </c>
      <c r="D188" s="29">
        <v>10.1</v>
      </c>
      <c r="E188" s="29">
        <v>2.74</v>
      </c>
      <c r="F188" s="29">
        <v>12.34</v>
      </c>
      <c r="G188" s="29">
        <v>1.95</v>
      </c>
      <c r="H188" s="29">
        <v>74.09</v>
      </c>
      <c r="I188" s="29">
        <v>443.94</v>
      </c>
      <c r="J188" s="29">
        <v>6.75</v>
      </c>
      <c r="K188" s="29">
        <v>0.21</v>
      </c>
      <c r="L188" s="29">
        <v>0</v>
      </c>
      <c r="M188" s="29">
        <v>0</v>
      </c>
      <c r="N188" s="29">
        <v>23.36</v>
      </c>
      <c r="O188" s="29">
        <v>47.89</v>
      </c>
      <c r="P188" s="29">
        <v>2.84</v>
      </c>
      <c r="Q188" s="29">
        <v>0</v>
      </c>
      <c r="R188" s="29">
        <v>0</v>
      </c>
      <c r="S188" s="29">
        <v>0.56000000000000005</v>
      </c>
      <c r="T188" s="29">
        <v>2.4300000000000002</v>
      </c>
      <c r="U188" s="29">
        <v>463.06</v>
      </c>
      <c r="V188" s="29">
        <v>246.16</v>
      </c>
      <c r="W188" s="29">
        <v>122.24</v>
      </c>
      <c r="X188" s="29">
        <v>47.19</v>
      </c>
      <c r="Y188" s="29">
        <v>180.03</v>
      </c>
      <c r="Z188" s="29">
        <v>1.91</v>
      </c>
      <c r="AA188" s="29">
        <v>43.82</v>
      </c>
      <c r="AB188" s="29">
        <v>37.880000000000003</v>
      </c>
      <c r="AC188" s="29">
        <v>65.75</v>
      </c>
      <c r="AD188" s="29">
        <v>1.59</v>
      </c>
      <c r="AE188" s="29">
        <v>0.17</v>
      </c>
      <c r="AF188" s="29">
        <v>0.16</v>
      </c>
      <c r="AG188" s="29">
        <v>1.26</v>
      </c>
      <c r="AH188" s="29">
        <v>3.57</v>
      </c>
      <c r="AI188" s="29">
        <v>1.18</v>
      </c>
      <c r="AJ188" s="16">
        <v>0</v>
      </c>
      <c r="AK188" s="16">
        <v>531.52</v>
      </c>
      <c r="AL188" s="16">
        <v>455.07</v>
      </c>
      <c r="AM188" s="16">
        <v>888.03</v>
      </c>
      <c r="AN188" s="16">
        <v>450.67</v>
      </c>
      <c r="AO188" s="16">
        <v>204.11</v>
      </c>
      <c r="AP188" s="16">
        <v>356.17</v>
      </c>
      <c r="AQ188" s="16">
        <v>128.38999999999999</v>
      </c>
      <c r="AR188" s="16">
        <v>499.04</v>
      </c>
      <c r="AS188" s="16">
        <v>330.01</v>
      </c>
      <c r="AT188" s="16">
        <v>280.63</v>
      </c>
      <c r="AU188" s="16">
        <v>298.67</v>
      </c>
      <c r="AV188" s="16">
        <v>219.57</v>
      </c>
      <c r="AW188" s="16">
        <v>203.05</v>
      </c>
      <c r="AX188" s="16">
        <v>1452.23</v>
      </c>
      <c r="AY188" s="16">
        <v>0</v>
      </c>
      <c r="AZ188" s="16">
        <v>479.31</v>
      </c>
      <c r="BA188" s="16">
        <v>291.77999999999997</v>
      </c>
      <c r="BB188" s="16">
        <v>195.38</v>
      </c>
      <c r="BC188" s="16">
        <v>116.44</v>
      </c>
      <c r="BD188" s="16">
        <v>0.24</v>
      </c>
      <c r="BE188" s="16">
        <v>0.11</v>
      </c>
      <c r="BF188" s="16">
        <v>0.06</v>
      </c>
      <c r="BG188" s="16">
        <v>0.14000000000000001</v>
      </c>
      <c r="BH188" s="16">
        <v>0.16</v>
      </c>
      <c r="BI188" s="16">
        <v>0.72</v>
      </c>
      <c r="BJ188" s="16">
        <v>0</v>
      </c>
      <c r="BK188" s="16">
        <v>2.17</v>
      </c>
      <c r="BL188" s="16">
        <v>0</v>
      </c>
      <c r="BM188" s="16">
        <v>0.68</v>
      </c>
      <c r="BN188" s="16">
        <v>0.01</v>
      </c>
      <c r="BO188" s="16">
        <v>0</v>
      </c>
      <c r="BP188" s="16">
        <v>0</v>
      </c>
      <c r="BQ188" s="16">
        <v>0.14000000000000001</v>
      </c>
      <c r="BR188" s="16">
        <v>0.21</v>
      </c>
      <c r="BS188" s="16">
        <v>2.2000000000000002</v>
      </c>
      <c r="BT188" s="16">
        <v>0</v>
      </c>
      <c r="BU188" s="16">
        <v>0</v>
      </c>
      <c r="BV188" s="16">
        <v>0.78</v>
      </c>
      <c r="BW188" s="16">
        <v>0.02</v>
      </c>
      <c r="BX188" s="16">
        <v>0</v>
      </c>
      <c r="BY188" s="16">
        <v>0</v>
      </c>
      <c r="BZ188" s="16">
        <v>0</v>
      </c>
      <c r="CA188" s="16">
        <v>0</v>
      </c>
      <c r="CB188" s="16">
        <v>345.45</v>
      </c>
      <c r="CC188" s="13"/>
      <c r="CD188" s="13" t="e">
        <f>$I$188/#REF!*100</f>
        <v>#REF!</v>
      </c>
      <c r="CE188" s="16">
        <v>50.13</v>
      </c>
      <c r="CG188" s="16">
        <v>33.54</v>
      </c>
      <c r="CH188" s="16">
        <v>17.72</v>
      </c>
      <c r="CI188" s="16">
        <v>25.63</v>
      </c>
      <c r="CJ188" s="16">
        <v>3492.45</v>
      </c>
      <c r="CK188" s="16">
        <v>1621.36</v>
      </c>
      <c r="CL188" s="16">
        <v>2556.91</v>
      </c>
      <c r="CM188" s="16">
        <v>76.12</v>
      </c>
      <c r="CN188" s="16">
        <v>45.59</v>
      </c>
      <c r="CO188" s="16">
        <v>60.85</v>
      </c>
      <c r="CP188" s="16">
        <v>13.28</v>
      </c>
      <c r="CQ188" s="16">
        <v>0.45</v>
      </c>
    </row>
    <row r="189" spans="1:95" x14ac:dyDescent="0.25">
      <c r="B189" s="17" t="s">
        <v>108</v>
      </c>
    </row>
    <row r="190" spans="1:95" s="15" customFormat="1" x14ac:dyDescent="0.25">
      <c r="A190" s="18" t="str">
        <f>"-"</f>
        <v>-</v>
      </c>
      <c r="B190" s="19" t="s">
        <v>109</v>
      </c>
      <c r="C190" s="20">
        <v>100</v>
      </c>
      <c r="D190" s="20">
        <v>0.5</v>
      </c>
      <c r="E190" s="20">
        <v>0</v>
      </c>
      <c r="F190" s="20">
        <v>0.1</v>
      </c>
      <c r="G190" s="20">
        <v>0</v>
      </c>
      <c r="H190" s="20">
        <v>10.3</v>
      </c>
      <c r="I190" s="20">
        <v>43.239999999999995</v>
      </c>
      <c r="J190" s="20">
        <v>0</v>
      </c>
      <c r="K190" s="20">
        <v>0</v>
      </c>
      <c r="L190" s="20">
        <v>0</v>
      </c>
      <c r="M190" s="20">
        <v>0</v>
      </c>
      <c r="N190" s="20">
        <v>9.9</v>
      </c>
      <c r="O190" s="20">
        <v>0.2</v>
      </c>
      <c r="P190" s="20">
        <v>0.2</v>
      </c>
      <c r="Q190" s="20">
        <v>0</v>
      </c>
      <c r="R190" s="20">
        <v>0</v>
      </c>
      <c r="S190" s="20">
        <v>0.5</v>
      </c>
      <c r="T190" s="20">
        <v>0.3</v>
      </c>
      <c r="U190" s="20">
        <v>6</v>
      </c>
      <c r="V190" s="20">
        <v>120</v>
      </c>
      <c r="W190" s="20">
        <v>7</v>
      </c>
      <c r="X190" s="20">
        <v>4</v>
      </c>
      <c r="Y190" s="20">
        <v>7</v>
      </c>
      <c r="Z190" s="20">
        <v>1.4</v>
      </c>
      <c r="AA190" s="20">
        <v>0</v>
      </c>
      <c r="AB190" s="20">
        <v>0</v>
      </c>
      <c r="AC190" s="20">
        <v>0</v>
      </c>
      <c r="AD190" s="20">
        <v>0.1</v>
      </c>
      <c r="AE190" s="20">
        <v>0.01</v>
      </c>
      <c r="AF190" s="20">
        <v>0.01</v>
      </c>
      <c r="AG190" s="20">
        <v>0.1</v>
      </c>
      <c r="AH190" s="20">
        <v>0.2</v>
      </c>
      <c r="AI190" s="20">
        <v>2</v>
      </c>
      <c r="AJ190" s="15">
        <v>0.2</v>
      </c>
      <c r="AK190" s="15">
        <v>8</v>
      </c>
      <c r="AL190" s="15">
        <v>10</v>
      </c>
      <c r="AM190" s="15">
        <v>14</v>
      </c>
      <c r="AN190" s="15">
        <v>14</v>
      </c>
      <c r="AO190" s="15">
        <v>2</v>
      </c>
      <c r="AP190" s="15">
        <v>8</v>
      </c>
      <c r="AQ190" s="15">
        <v>2</v>
      </c>
      <c r="AR190" s="15">
        <v>7</v>
      </c>
      <c r="AS190" s="15">
        <v>13</v>
      </c>
      <c r="AT190" s="15">
        <v>8</v>
      </c>
      <c r="AU190" s="15">
        <v>58</v>
      </c>
      <c r="AV190" s="15">
        <v>5</v>
      </c>
      <c r="AW190" s="15">
        <v>11</v>
      </c>
      <c r="AX190" s="15">
        <v>32</v>
      </c>
      <c r="AY190" s="15">
        <v>0</v>
      </c>
      <c r="AZ190" s="15">
        <v>10</v>
      </c>
      <c r="BA190" s="15">
        <v>12</v>
      </c>
      <c r="BB190" s="15">
        <v>5</v>
      </c>
      <c r="BC190" s="15">
        <v>4</v>
      </c>
      <c r="BD190" s="15">
        <v>0</v>
      </c>
      <c r="BE190" s="15">
        <v>0</v>
      </c>
      <c r="BF190" s="15">
        <v>0</v>
      </c>
      <c r="BG190" s="15">
        <v>0</v>
      </c>
      <c r="BH190" s="15">
        <v>0</v>
      </c>
      <c r="BI190" s="15">
        <v>0</v>
      </c>
      <c r="BJ190" s="15">
        <v>0</v>
      </c>
      <c r="BK190" s="15">
        <v>0</v>
      </c>
      <c r="BL190" s="15">
        <v>0</v>
      </c>
      <c r="BM190" s="15">
        <v>0</v>
      </c>
      <c r="BN190" s="15">
        <v>0</v>
      </c>
      <c r="BO190" s="15">
        <v>0</v>
      </c>
      <c r="BP190" s="15">
        <v>0</v>
      </c>
      <c r="BQ190" s="15">
        <v>0</v>
      </c>
      <c r="BR190" s="15">
        <v>0</v>
      </c>
      <c r="BS190" s="15">
        <v>0</v>
      </c>
      <c r="BT190" s="15">
        <v>0</v>
      </c>
      <c r="BU190" s="15">
        <v>0</v>
      </c>
      <c r="BV190" s="15">
        <v>0</v>
      </c>
      <c r="BW190" s="15">
        <v>0</v>
      </c>
      <c r="BX190" s="15">
        <v>0</v>
      </c>
      <c r="BY190" s="15">
        <v>0</v>
      </c>
      <c r="BZ190" s="15">
        <v>0</v>
      </c>
      <c r="CA190" s="15">
        <v>0</v>
      </c>
      <c r="CB190" s="15">
        <v>88.1</v>
      </c>
      <c r="CC190" s="21"/>
      <c r="CD190" s="21"/>
      <c r="CE190" s="15">
        <v>0</v>
      </c>
      <c r="CG190" s="15">
        <v>2</v>
      </c>
      <c r="CH190" s="15">
        <v>2</v>
      </c>
      <c r="CI190" s="15">
        <v>2</v>
      </c>
      <c r="CJ190" s="15">
        <v>200</v>
      </c>
      <c r="CK190" s="15">
        <v>91</v>
      </c>
      <c r="CL190" s="15">
        <v>145.5</v>
      </c>
      <c r="CM190" s="15">
        <v>0.3</v>
      </c>
      <c r="CN190" s="15">
        <v>0.3</v>
      </c>
      <c r="CO190" s="15">
        <v>0.3</v>
      </c>
      <c r="CP190" s="15">
        <v>0</v>
      </c>
      <c r="CQ190" s="15">
        <v>0</v>
      </c>
    </row>
    <row r="191" spans="1:95" s="16" customFormat="1" x14ac:dyDescent="0.25">
      <c r="A191" s="27"/>
      <c r="B191" s="28" t="s">
        <v>110</v>
      </c>
      <c r="C191" s="29">
        <f>SUM(C190)</f>
        <v>100</v>
      </c>
      <c r="D191" s="29">
        <v>0.5</v>
      </c>
      <c r="E191" s="29">
        <v>0</v>
      </c>
      <c r="F191" s="29">
        <v>0.1</v>
      </c>
      <c r="G191" s="29">
        <v>0</v>
      </c>
      <c r="H191" s="29">
        <v>10.3</v>
      </c>
      <c r="I191" s="29">
        <v>43.24</v>
      </c>
      <c r="J191" s="29">
        <v>0</v>
      </c>
      <c r="K191" s="29">
        <v>0</v>
      </c>
      <c r="L191" s="29">
        <v>0</v>
      </c>
      <c r="M191" s="29">
        <v>0</v>
      </c>
      <c r="N191" s="29">
        <v>9.9</v>
      </c>
      <c r="O191" s="29">
        <v>0.2</v>
      </c>
      <c r="P191" s="29">
        <v>0.2</v>
      </c>
      <c r="Q191" s="29">
        <v>0</v>
      </c>
      <c r="R191" s="29">
        <v>0</v>
      </c>
      <c r="S191" s="29">
        <v>0.5</v>
      </c>
      <c r="T191" s="29">
        <v>0.3</v>
      </c>
      <c r="U191" s="29">
        <v>6</v>
      </c>
      <c r="V191" s="29">
        <v>120</v>
      </c>
      <c r="W191" s="29">
        <v>7</v>
      </c>
      <c r="X191" s="29">
        <v>4</v>
      </c>
      <c r="Y191" s="29">
        <v>7</v>
      </c>
      <c r="Z191" s="29">
        <v>1.4</v>
      </c>
      <c r="AA191" s="29">
        <v>0</v>
      </c>
      <c r="AB191" s="29">
        <v>0</v>
      </c>
      <c r="AC191" s="29">
        <v>0</v>
      </c>
      <c r="AD191" s="29">
        <v>0.1</v>
      </c>
      <c r="AE191" s="29">
        <v>0.01</v>
      </c>
      <c r="AF191" s="29">
        <v>0.01</v>
      </c>
      <c r="AG191" s="29">
        <v>0.1</v>
      </c>
      <c r="AH191" s="29">
        <v>0.2</v>
      </c>
      <c r="AI191" s="29">
        <v>2</v>
      </c>
      <c r="AJ191" s="16">
        <v>0.2</v>
      </c>
      <c r="AK191" s="16">
        <v>8</v>
      </c>
      <c r="AL191" s="16">
        <v>10</v>
      </c>
      <c r="AM191" s="16">
        <v>14</v>
      </c>
      <c r="AN191" s="16">
        <v>14</v>
      </c>
      <c r="AO191" s="16">
        <v>2</v>
      </c>
      <c r="AP191" s="16">
        <v>8</v>
      </c>
      <c r="AQ191" s="16">
        <v>2</v>
      </c>
      <c r="AR191" s="16">
        <v>7</v>
      </c>
      <c r="AS191" s="16">
        <v>13</v>
      </c>
      <c r="AT191" s="16">
        <v>8</v>
      </c>
      <c r="AU191" s="16">
        <v>58</v>
      </c>
      <c r="AV191" s="16">
        <v>5</v>
      </c>
      <c r="AW191" s="16">
        <v>11</v>
      </c>
      <c r="AX191" s="16">
        <v>32</v>
      </c>
      <c r="AY191" s="16">
        <v>0</v>
      </c>
      <c r="AZ191" s="16">
        <v>10</v>
      </c>
      <c r="BA191" s="16">
        <v>12</v>
      </c>
      <c r="BB191" s="16">
        <v>5</v>
      </c>
      <c r="BC191" s="16">
        <v>4</v>
      </c>
      <c r="BD191" s="16">
        <v>0</v>
      </c>
      <c r="BE191" s="16">
        <v>0</v>
      </c>
      <c r="BF191" s="16">
        <v>0</v>
      </c>
      <c r="BG191" s="16">
        <v>0</v>
      </c>
      <c r="BH191" s="16">
        <v>0</v>
      </c>
      <c r="BI191" s="16">
        <v>0</v>
      </c>
      <c r="BJ191" s="16">
        <v>0</v>
      </c>
      <c r="BK191" s="16">
        <v>0</v>
      </c>
      <c r="BL191" s="16">
        <v>0</v>
      </c>
      <c r="BM191" s="16">
        <v>0</v>
      </c>
      <c r="BN191" s="16">
        <v>0</v>
      </c>
      <c r="BO191" s="16">
        <v>0</v>
      </c>
      <c r="BP191" s="16">
        <v>0</v>
      </c>
      <c r="BQ191" s="16">
        <v>0</v>
      </c>
      <c r="BR191" s="16">
        <v>0</v>
      </c>
      <c r="BS191" s="16">
        <v>0</v>
      </c>
      <c r="BT191" s="16">
        <v>0</v>
      </c>
      <c r="BU191" s="16">
        <v>0</v>
      </c>
      <c r="BV191" s="16">
        <v>0</v>
      </c>
      <c r="BW191" s="16">
        <v>0</v>
      </c>
      <c r="BX191" s="16">
        <v>0</v>
      </c>
      <c r="BY191" s="16">
        <v>0</v>
      </c>
      <c r="BZ191" s="16">
        <v>0</v>
      </c>
      <c r="CA191" s="16">
        <v>0</v>
      </c>
      <c r="CB191" s="16">
        <v>88.1</v>
      </c>
      <c r="CC191" s="13"/>
      <c r="CD191" s="13" t="e">
        <f>$I$191/#REF!*100</f>
        <v>#REF!</v>
      </c>
      <c r="CE191" s="16">
        <v>0</v>
      </c>
      <c r="CG191" s="16">
        <v>2</v>
      </c>
      <c r="CH191" s="16">
        <v>2</v>
      </c>
      <c r="CI191" s="16">
        <v>2</v>
      </c>
      <c r="CJ191" s="16">
        <v>200</v>
      </c>
      <c r="CK191" s="16">
        <v>91</v>
      </c>
      <c r="CL191" s="16">
        <v>145.5</v>
      </c>
      <c r="CM191" s="16">
        <v>0.3</v>
      </c>
      <c r="CN191" s="16">
        <v>0.3</v>
      </c>
      <c r="CO191" s="16">
        <v>0.3</v>
      </c>
      <c r="CP191" s="16">
        <v>0</v>
      </c>
      <c r="CQ191" s="16">
        <v>0</v>
      </c>
    </row>
    <row r="192" spans="1:95" x14ac:dyDescent="0.25">
      <c r="B192" s="17" t="s">
        <v>111</v>
      </c>
    </row>
    <row r="193" spans="1:95" s="25" customFormat="1" x14ac:dyDescent="0.25">
      <c r="A193" s="22" t="str">
        <f>"-"</f>
        <v>-</v>
      </c>
      <c r="B193" s="23" t="s">
        <v>112</v>
      </c>
      <c r="C193" s="24">
        <v>20</v>
      </c>
      <c r="D193" s="24">
        <v>1.32</v>
      </c>
      <c r="E193" s="24">
        <v>0</v>
      </c>
      <c r="F193" s="24">
        <v>0.13</v>
      </c>
      <c r="G193" s="24">
        <v>0.13</v>
      </c>
      <c r="H193" s="24">
        <v>9.3800000000000008</v>
      </c>
      <c r="I193" s="24">
        <v>44.780199999999994</v>
      </c>
      <c r="J193" s="24">
        <v>0</v>
      </c>
      <c r="K193" s="24">
        <v>0</v>
      </c>
      <c r="L193" s="24">
        <v>0</v>
      </c>
      <c r="M193" s="24">
        <v>0</v>
      </c>
      <c r="N193" s="24">
        <v>0.22</v>
      </c>
      <c r="O193" s="24">
        <v>9.1199999999999992</v>
      </c>
      <c r="P193" s="24">
        <v>0.04</v>
      </c>
      <c r="Q193" s="24">
        <v>0</v>
      </c>
      <c r="R193" s="24">
        <v>0</v>
      </c>
      <c r="S193" s="24">
        <v>0</v>
      </c>
      <c r="T193" s="24">
        <v>0.36</v>
      </c>
      <c r="U193" s="24">
        <v>0</v>
      </c>
      <c r="V193" s="24">
        <v>0</v>
      </c>
      <c r="W193" s="24">
        <v>0</v>
      </c>
      <c r="X193" s="24">
        <v>0</v>
      </c>
      <c r="Y193" s="24">
        <v>0</v>
      </c>
      <c r="Z193" s="24">
        <v>0</v>
      </c>
      <c r="AA193" s="24">
        <v>0</v>
      </c>
      <c r="AB193" s="24">
        <v>0</v>
      </c>
      <c r="AC193" s="24">
        <v>0</v>
      </c>
      <c r="AD193" s="24">
        <v>0</v>
      </c>
      <c r="AE193" s="24">
        <v>0</v>
      </c>
      <c r="AF193" s="24">
        <v>0</v>
      </c>
      <c r="AG193" s="24">
        <v>0</v>
      </c>
      <c r="AH193" s="24">
        <v>0</v>
      </c>
      <c r="AI193" s="24">
        <v>0</v>
      </c>
      <c r="AJ193" s="25">
        <v>0</v>
      </c>
      <c r="AK193" s="25">
        <v>63.86</v>
      </c>
      <c r="AL193" s="25">
        <v>66.47</v>
      </c>
      <c r="AM193" s="25">
        <v>101.79</v>
      </c>
      <c r="AN193" s="25">
        <v>33.76</v>
      </c>
      <c r="AO193" s="25">
        <v>20.010000000000002</v>
      </c>
      <c r="AP193" s="25">
        <v>40.020000000000003</v>
      </c>
      <c r="AQ193" s="25">
        <v>15.14</v>
      </c>
      <c r="AR193" s="25">
        <v>72.38</v>
      </c>
      <c r="AS193" s="25">
        <v>44.89</v>
      </c>
      <c r="AT193" s="25">
        <v>62.64</v>
      </c>
      <c r="AU193" s="25">
        <v>51.68</v>
      </c>
      <c r="AV193" s="25">
        <v>27.14</v>
      </c>
      <c r="AW193" s="25">
        <v>48.02</v>
      </c>
      <c r="AX193" s="25">
        <v>401.59</v>
      </c>
      <c r="AY193" s="25">
        <v>0</v>
      </c>
      <c r="AZ193" s="25">
        <v>130.85</v>
      </c>
      <c r="BA193" s="25">
        <v>56.9</v>
      </c>
      <c r="BB193" s="25">
        <v>37.76</v>
      </c>
      <c r="BC193" s="25">
        <v>29.93</v>
      </c>
      <c r="BD193" s="25">
        <v>0</v>
      </c>
      <c r="BE193" s="25">
        <v>0</v>
      </c>
      <c r="BF193" s="25">
        <v>0</v>
      </c>
      <c r="BG193" s="25">
        <v>0</v>
      </c>
      <c r="BH193" s="25">
        <v>0</v>
      </c>
      <c r="BI193" s="25">
        <v>0</v>
      </c>
      <c r="BJ193" s="25">
        <v>0</v>
      </c>
      <c r="BK193" s="25">
        <v>0.02</v>
      </c>
      <c r="BL193" s="25">
        <v>0</v>
      </c>
      <c r="BM193" s="25">
        <v>0</v>
      </c>
      <c r="BN193" s="25">
        <v>0</v>
      </c>
      <c r="BO193" s="25">
        <v>0</v>
      </c>
      <c r="BP193" s="25">
        <v>0</v>
      </c>
      <c r="BQ193" s="25">
        <v>0</v>
      </c>
      <c r="BR193" s="25">
        <v>0</v>
      </c>
      <c r="BS193" s="25">
        <v>0.01</v>
      </c>
      <c r="BT193" s="25">
        <v>0</v>
      </c>
      <c r="BU193" s="25">
        <v>0</v>
      </c>
      <c r="BV193" s="25">
        <v>0.06</v>
      </c>
      <c r="BW193" s="25">
        <v>0</v>
      </c>
      <c r="BX193" s="25">
        <v>0</v>
      </c>
      <c r="BY193" s="25">
        <v>0</v>
      </c>
      <c r="BZ193" s="25">
        <v>0</v>
      </c>
      <c r="CA193" s="25">
        <v>0</v>
      </c>
      <c r="CB193" s="25">
        <v>7.82</v>
      </c>
      <c r="CC193" s="26"/>
      <c r="CD193" s="26"/>
      <c r="CE193" s="25">
        <v>0</v>
      </c>
      <c r="CG193" s="25">
        <v>0</v>
      </c>
      <c r="CH193" s="25">
        <v>0</v>
      </c>
      <c r="CI193" s="25">
        <v>0</v>
      </c>
      <c r="CJ193" s="25">
        <v>380</v>
      </c>
      <c r="CK193" s="25">
        <v>146.4</v>
      </c>
      <c r="CL193" s="25">
        <v>263.2</v>
      </c>
      <c r="CM193" s="25">
        <v>3.04</v>
      </c>
      <c r="CN193" s="25">
        <v>3.04</v>
      </c>
      <c r="CO193" s="25">
        <v>3.04</v>
      </c>
      <c r="CP193" s="25">
        <v>0</v>
      </c>
      <c r="CQ193" s="25">
        <v>0</v>
      </c>
    </row>
    <row r="194" spans="1:95" s="25" customFormat="1" x14ac:dyDescent="0.25">
      <c r="A194" s="22" t="str">
        <f>"-"</f>
        <v>-</v>
      </c>
      <c r="B194" s="23" t="s">
        <v>113</v>
      </c>
      <c r="C194" s="24">
        <v>20</v>
      </c>
      <c r="D194" s="24">
        <v>1.32</v>
      </c>
      <c r="E194" s="24">
        <v>0</v>
      </c>
      <c r="F194" s="24">
        <v>0.24</v>
      </c>
      <c r="G194" s="24">
        <v>0.24</v>
      </c>
      <c r="H194" s="24">
        <v>8.34</v>
      </c>
      <c r="I194" s="24">
        <v>38.676000000000002</v>
      </c>
      <c r="J194" s="24">
        <v>0.04</v>
      </c>
      <c r="K194" s="24">
        <v>0</v>
      </c>
      <c r="L194" s="24">
        <v>0</v>
      </c>
      <c r="M194" s="24">
        <v>0</v>
      </c>
      <c r="N194" s="24">
        <v>0.24</v>
      </c>
      <c r="O194" s="24">
        <v>6.44</v>
      </c>
      <c r="P194" s="24">
        <v>1.66</v>
      </c>
      <c r="Q194" s="24">
        <v>0</v>
      </c>
      <c r="R194" s="24">
        <v>0</v>
      </c>
      <c r="S194" s="24">
        <v>0.2</v>
      </c>
      <c r="T194" s="24">
        <v>0.5</v>
      </c>
      <c r="U194" s="24">
        <v>122</v>
      </c>
      <c r="V194" s="24">
        <v>49</v>
      </c>
      <c r="W194" s="24">
        <v>7</v>
      </c>
      <c r="X194" s="24">
        <v>9.4</v>
      </c>
      <c r="Y194" s="24">
        <v>31.6</v>
      </c>
      <c r="Z194" s="24">
        <v>0.78</v>
      </c>
      <c r="AA194" s="24">
        <v>0</v>
      </c>
      <c r="AB194" s="24">
        <v>1</v>
      </c>
      <c r="AC194" s="24">
        <v>0.2</v>
      </c>
      <c r="AD194" s="24">
        <v>0.28000000000000003</v>
      </c>
      <c r="AE194" s="24">
        <v>0.04</v>
      </c>
      <c r="AF194" s="24">
        <v>0.02</v>
      </c>
      <c r="AG194" s="24">
        <v>0.14000000000000001</v>
      </c>
      <c r="AH194" s="24">
        <v>0.4</v>
      </c>
      <c r="AI194" s="24">
        <v>0</v>
      </c>
      <c r="AJ194" s="25">
        <v>0</v>
      </c>
      <c r="AK194" s="25">
        <v>64.400000000000006</v>
      </c>
      <c r="AL194" s="25">
        <v>49.6</v>
      </c>
      <c r="AM194" s="25">
        <v>85.4</v>
      </c>
      <c r="AN194" s="25">
        <v>44.6</v>
      </c>
      <c r="AO194" s="25">
        <v>18.600000000000001</v>
      </c>
      <c r="AP194" s="25">
        <v>39.6</v>
      </c>
      <c r="AQ194" s="25">
        <v>16</v>
      </c>
      <c r="AR194" s="25">
        <v>74.2</v>
      </c>
      <c r="AS194" s="25">
        <v>59.4</v>
      </c>
      <c r="AT194" s="25">
        <v>58.2</v>
      </c>
      <c r="AU194" s="25">
        <v>92.8</v>
      </c>
      <c r="AV194" s="25">
        <v>24.8</v>
      </c>
      <c r="AW194" s="25">
        <v>62</v>
      </c>
      <c r="AX194" s="25">
        <v>311.8</v>
      </c>
      <c r="AY194" s="25">
        <v>0</v>
      </c>
      <c r="AZ194" s="25">
        <v>105.2</v>
      </c>
      <c r="BA194" s="25">
        <v>58.2</v>
      </c>
      <c r="BB194" s="25">
        <v>36</v>
      </c>
      <c r="BC194" s="25">
        <v>26</v>
      </c>
      <c r="BD194" s="25">
        <v>0</v>
      </c>
      <c r="BE194" s="25">
        <v>0</v>
      </c>
      <c r="BF194" s="25">
        <v>0</v>
      </c>
      <c r="BG194" s="25">
        <v>0</v>
      </c>
      <c r="BH194" s="25">
        <v>0</v>
      </c>
      <c r="BI194" s="25">
        <v>0</v>
      </c>
      <c r="BJ194" s="25">
        <v>0</v>
      </c>
      <c r="BK194" s="25">
        <v>0.03</v>
      </c>
      <c r="BL194" s="25">
        <v>0</v>
      </c>
      <c r="BM194" s="25">
        <v>0</v>
      </c>
      <c r="BN194" s="25">
        <v>0</v>
      </c>
      <c r="BO194" s="25">
        <v>0</v>
      </c>
      <c r="BP194" s="25">
        <v>0</v>
      </c>
      <c r="BQ194" s="25">
        <v>0</v>
      </c>
      <c r="BR194" s="25">
        <v>0</v>
      </c>
      <c r="BS194" s="25">
        <v>0.02</v>
      </c>
      <c r="BT194" s="25">
        <v>0</v>
      </c>
      <c r="BU194" s="25">
        <v>0</v>
      </c>
      <c r="BV194" s="25">
        <v>0.1</v>
      </c>
      <c r="BW194" s="25">
        <v>0.02</v>
      </c>
      <c r="BX194" s="25">
        <v>0</v>
      </c>
      <c r="BY194" s="25">
        <v>0</v>
      </c>
      <c r="BZ194" s="25">
        <v>0</v>
      </c>
      <c r="CA194" s="25">
        <v>0</v>
      </c>
      <c r="CB194" s="25">
        <v>9.4</v>
      </c>
      <c r="CC194" s="26"/>
      <c r="CD194" s="26"/>
      <c r="CE194" s="25">
        <v>0.17</v>
      </c>
      <c r="CG194" s="25">
        <v>1</v>
      </c>
      <c r="CH194" s="25">
        <v>1</v>
      </c>
      <c r="CI194" s="25">
        <v>1</v>
      </c>
      <c r="CJ194" s="25">
        <v>190</v>
      </c>
      <c r="CK194" s="25">
        <v>73.2</v>
      </c>
      <c r="CL194" s="25">
        <v>131.6</v>
      </c>
      <c r="CM194" s="25">
        <v>1.9</v>
      </c>
      <c r="CN194" s="25">
        <v>1.58</v>
      </c>
      <c r="CO194" s="25">
        <v>1.74</v>
      </c>
      <c r="CP194" s="25">
        <v>0</v>
      </c>
      <c r="CQ194" s="25">
        <v>0</v>
      </c>
    </row>
    <row r="195" spans="1:95" s="25" customFormat="1" x14ac:dyDescent="0.25">
      <c r="A195" s="22" t="str">
        <f>"3/10"</f>
        <v>3/10</v>
      </c>
      <c r="B195" s="23" t="s">
        <v>114</v>
      </c>
      <c r="C195" s="24">
        <v>180</v>
      </c>
      <c r="D195" s="24">
        <v>0.14000000000000001</v>
      </c>
      <c r="E195" s="24">
        <v>0</v>
      </c>
      <c r="F195" s="24">
        <v>0.14000000000000001</v>
      </c>
      <c r="G195" s="24">
        <v>0.14000000000000001</v>
      </c>
      <c r="H195" s="24">
        <v>21.67</v>
      </c>
      <c r="I195" s="24">
        <v>84.015215999999995</v>
      </c>
      <c r="J195" s="24">
        <v>0.04</v>
      </c>
      <c r="K195" s="24">
        <v>0</v>
      </c>
      <c r="L195" s="24">
        <v>0</v>
      </c>
      <c r="M195" s="24">
        <v>0</v>
      </c>
      <c r="N195" s="24">
        <v>20.78</v>
      </c>
      <c r="O195" s="24">
        <v>0.27</v>
      </c>
      <c r="P195" s="24">
        <v>0.62</v>
      </c>
      <c r="Q195" s="24">
        <v>0</v>
      </c>
      <c r="R195" s="24">
        <v>0</v>
      </c>
      <c r="S195" s="24">
        <v>0.28999999999999998</v>
      </c>
      <c r="T195" s="24">
        <v>0.2</v>
      </c>
      <c r="U195" s="24">
        <v>9.44</v>
      </c>
      <c r="V195" s="24">
        <v>99.61</v>
      </c>
      <c r="W195" s="24">
        <v>6.11</v>
      </c>
      <c r="X195" s="24">
        <v>3.08</v>
      </c>
      <c r="Y195" s="24">
        <v>3.68</v>
      </c>
      <c r="Z195" s="24">
        <v>0.82</v>
      </c>
      <c r="AA195" s="24">
        <v>0</v>
      </c>
      <c r="AB195" s="24">
        <v>9.7200000000000006</v>
      </c>
      <c r="AC195" s="24">
        <v>1.8</v>
      </c>
      <c r="AD195" s="24">
        <v>7.0000000000000007E-2</v>
      </c>
      <c r="AE195" s="24">
        <v>0.01</v>
      </c>
      <c r="AF195" s="24">
        <v>0.01</v>
      </c>
      <c r="AG195" s="24">
        <v>0.09</v>
      </c>
      <c r="AH195" s="24">
        <v>0.14000000000000001</v>
      </c>
      <c r="AI195" s="24">
        <v>1.44</v>
      </c>
      <c r="AJ195" s="25">
        <v>0</v>
      </c>
      <c r="AK195" s="25">
        <v>4.2300000000000004</v>
      </c>
      <c r="AL195" s="25">
        <v>4.59</v>
      </c>
      <c r="AM195" s="25">
        <v>6.7</v>
      </c>
      <c r="AN195" s="25">
        <v>6.35</v>
      </c>
      <c r="AO195" s="25">
        <v>1.06</v>
      </c>
      <c r="AP195" s="25">
        <v>3.88</v>
      </c>
      <c r="AQ195" s="25">
        <v>1.06</v>
      </c>
      <c r="AR195" s="25">
        <v>3.18</v>
      </c>
      <c r="AS195" s="25">
        <v>6</v>
      </c>
      <c r="AT195" s="25">
        <v>3.53</v>
      </c>
      <c r="AU195" s="25">
        <v>27.52</v>
      </c>
      <c r="AV195" s="25">
        <v>2.4700000000000002</v>
      </c>
      <c r="AW195" s="25">
        <v>4.9400000000000004</v>
      </c>
      <c r="AX195" s="25">
        <v>14.82</v>
      </c>
      <c r="AY195" s="25">
        <v>0</v>
      </c>
      <c r="AZ195" s="25">
        <v>4.59</v>
      </c>
      <c r="BA195" s="25">
        <v>5.64</v>
      </c>
      <c r="BB195" s="25">
        <v>2.12</v>
      </c>
      <c r="BC195" s="25">
        <v>1.76</v>
      </c>
      <c r="BD195" s="25">
        <v>0</v>
      </c>
      <c r="BE195" s="25">
        <v>0</v>
      </c>
      <c r="BF195" s="25">
        <v>0</v>
      </c>
      <c r="BG195" s="25">
        <v>0</v>
      </c>
      <c r="BH195" s="25">
        <v>0</v>
      </c>
      <c r="BI195" s="25">
        <v>0</v>
      </c>
      <c r="BJ195" s="25">
        <v>0</v>
      </c>
      <c r="BK195" s="25">
        <v>0</v>
      </c>
      <c r="BL195" s="25">
        <v>0</v>
      </c>
      <c r="BM195" s="25">
        <v>0</v>
      </c>
      <c r="BN195" s="25">
        <v>0</v>
      </c>
      <c r="BO195" s="25">
        <v>0</v>
      </c>
      <c r="BP195" s="25">
        <v>0</v>
      </c>
      <c r="BQ195" s="25">
        <v>0</v>
      </c>
      <c r="BR195" s="25">
        <v>0</v>
      </c>
      <c r="BS195" s="25">
        <v>0</v>
      </c>
      <c r="BT195" s="25">
        <v>0</v>
      </c>
      <c r="BU195" s="25">
        <v>0</v>
      </c>
      <c r="BV195" s="25">
        <v>0</v>
      </c>
      <c r="BW195" s="25">
        <v>0</v>
      </c>
      <c r="BX195" s="25">
        <v>0</v>
      </c>
      <c r="BY195" s="25">
        <v>0</v>
      </c>
      <c r="BZ195" s="25">
        <v>0</v>
      </c>
      <c r="CA195" s="25">
        <v>0</v>
      </c>
      <c r="CB195" s="25">
        <v>220.09</v>
      </c>
      <c r="CC195" s="26"/>
      <c r="CD195" s="26"/>
      <c r="CE195" s="25">
        <v>1.62</v>
      </c>
      <c r="CG195" s="25">
        <v>3.75</v>
      </c>
      <c r="CH195" s="25">
        <v>3.75</v>
      </c>
      <c r="CI195" s="25">
        <v>3.75</v>
      </c>
      <c r="CJ195" s="25">
        <v>360</v>
      </c>
      <c r="CK195" s="25">
        <v>174.15</v>
      </c>
      <c r="CL195" s="25">
        <v>267.08</v>
      </c>
      <c r="CM195" s="25">
        <v>34.340000000000003</v>
      </c>
      <c r="CN195" s="25">
        <v>20.16</v>
      </c>
      <c r="CO195" s="25">
        <v>27.25</v>
      </c>
      <c r="CP195" s="25">
        <v>18</v>
      </c>
      <c r="CQ195" s="25">
        <v>0</v>
      </c>
    </row>
    <row r="196" spans="1:95" s="25" customFormat="1" ht="33" customHeight="1" x14ac:dyDescent="0.25">
      <c r="A196" s="22" t="str">
        <f>"3/1"</f>
        <v>3/1</v>
      </c>
      <c r="B196" s="23" t="s">
        <v>115</v>
      </c>
      <c r="C196" s="24">
        <v>50</v>
      </c>
      <c r="D196" s="24">
        <v>0.8</v>
      </c>
      <c r="E196" s="24">
        <v>0</v>
      </c>
      <c r="F196" s="24">
        <v>2.98</v>
      </c>
      <c r="G196" s="24">
        <v>2.98</v>
      </c>
      <c r="H196" s="24">
        <v>4.45</v>
      </c>
      <c r="I196" s="24">
        <v>45.782219000000005</v>
      </c>
      <c r="J196" s="24">
        <v>0.38</v>
      </c>
      <c r="K196" s="24">
        <v>1.95</v>
      </c>
      <c r="L196" s="24">
        <v>0</v>
      </c>
      <c r="M196" s="24">
        <v>0</v>
      </c>
      <c r="N196" s="24">
        <v>3.52</v>
      </c>
      <c r="O196" s="24">
        <v>0.04</v>
      </c>
      <c r="P196" s="24">
        <v>0.89</v>
      </c>
      <c r="Q196" s="24">
        <v>0</v>
      </c>
      <c r="R196" s="24">
        <v>0</v>
      </c>
      <c r="S196" s="24">
        <v>0.13</v>
      </c>
      <c r="T196" s="24">
        <v>0.56000000000000005</v>
      </c>
      <c r="U196" s="24">
        <v>100.65</v>
      </c>
      <c r="V196" s="24">
        <v>133.84</v>
      </c>
      <c r="W196" s="24">
        <v>22.35</v>
      </c>
      <c r="X196" s="24">
        <v>7.19</v>
      </c>
      <c r="Y196" s="24">
        <v>14.07</v>
      </c>
      <c r="Z196" s="24">
        <v>0.28000000000000003</v>
      </c>
      <c r="AA196" s="24">
        <v>0</v>
      </c>
      <c r="AB196" s="24">
        <v>8.92</v>
      </c>
      <c r="AC196" s="24">
        <v>1.37</v>
      </c>
      <c r="AD196" s="24">
        <v>1.37</v>
      </c>
      <c r="AE196" s="24">
        <v>0.01</v>
      </c>
      <c r="AF196" s="24">
        <v>0.02</v>
      </c>
      <c r="AG196" s="24">
        <v>0.31</v>
      </c>
      <c r="AH196" s="24">
        <v>0.41</v>
      </c>
      <c r="AI196" s="24">
        <v>20.07</v>
      </c>
      <c r="AJ196" s="25">
        <v>0</v>
      </c>
      <c r="AK196" s="25">
        <v>25.86</v>
      </c>
      <c r="AL196" s="25">
        <v>22.3</v>
      </c>
      <c r="AM196" s="25">
        <v>28.54</v>
      </c>
      <c r="AN196" s="25">
        <v>27.2</v>
      </c>
      <c r="AO196" s="25">
        <v>9.81</v>
      </c>
      <c r="AP196" s="25">
        <v>20.07</v>
      </c>
      <c r="AQ196" s="25">
        <v>4.46</v>
      </c>
      <c r="AR196" s="25">
        <v>24.97</v>
      </c>
      <c r="AS196" s="25">
        <v>31.66</v>
      </c>
      <c r="AT196" s="25">
        <v>37.9</v>
      </c>
      <c r="AU196" s="25">
        <v>76.69</v>
      </c>
      <c r="AV196" s="25">
        <v>12.49</v>
      </c>
      <c r="AW196" s="25">
        <v>20.96</v>
      </c>
      <c r="AX196" s="25">
        <v>122.62</v>
      </c>
      <c r="AY196" s="25">
        <v>0</v>
      </c>
      <c r="AZ196" s="25">
        <v>26.31</v>
      </c>
      <c r="BA196" s="25">
        <v>26.31</v>
      </c>
      <c r="BB196" s="25">
        <v>22.3</v>
      </c>
      <c r="BC196" s="25">
        <v>8.92</v>
      </c>
      <c r="BD196" s="25">
        <v>0</v>
      </c>
      <c r="BE196" s="25">
        <v>0</v>
      </c>
      <c r="BF196" s="25">
        <v>0</v>
      </c>
      <c r="BG196" s="25">
        <v>0</v>
      </c>
      <c r="BH196" s="25">
        <v>0</v>
      </c>
      <c r="BI196" s="25">
        <v>0</v>
      </c>
      <c r="BJ196" s="25">
        <v>0</v>
      </c>
      <c r="BK196" s="25">
        <v>0.18</v>
      </c>
      <c r="BL196" s="25">
        <v>0</v>
      </c>
      <c r="BM196" s="25">
        <v>0.12</v>
      </c>
      <c r="BN196" s="25">
        <v>0.01</v>
      </c>
      <c r="BO196" s="25">
        <v>0.02</v>
      </c>
      <c r="BP196" s="25">
        <v>0</v>
      </c>
      <c r="BQ196" s="25">
        <v>0</v>
      </c>
      <c r="BR196" s="25">
        <v>0</v>
      </c>
      <c r="BS196" s="25">
        <v>0.7</v>
      </c>
      <c r="BT196" s="25">
        <v>0</v>
      </c>
      <c r="BU196" s="25">
        <v>0</v>
      </c>
      <c r="BV196" s="25">
        <v>1.73</v>
      </c>
      <c r="BW196" s="25">
        <v>0</v>
      </c>
      <c r="BX196" s="25">
        <v>0</v>
      </c>
      <c r="BY196" s="25">
        <v>0</v>
      </c>
      <c r="BZ196" s="25">
        <v>0</v>
      </c>
      <c r="CA196" s="25">
        <v>0</v>
      </c>
      <c r="CB196" s="25">
        <v>41.14</v>
      </c>
      <c r="CC196" s="26"/>
      <c r="CD196" s="26"/>
      <c r="CE196" s="25">
        <v>1.49</v>
      </c>
      <c r="CG196" s="25">
        <v>11.03</v>
      </c>
      <c r="CH196" s="25">
        <v>4.7699999999999996</v>
      </c>
      <c r="CI196" s="25">
        <v>7.9</v>
      </c>
      <c r="CJ196" s="25">
        <v>325.07</v>
      </c>
      <c r="CK196" s="25">
        <v>77.83</v>
      </c>
      <c r="CL196" s="25">
        <v>201.45</v>
      </c>
      <c r="CM196" s="25">
        <v>5.97</v>
      </c>
      <c r="CN196" s="25">
        <v>5.77</v>
      </c>
      <c r="CO196" s="25">
        <v>5.87</v>
      </c>
      <c r="CP196" s="25">
        <v>1.5</v>
      </c>
      <c r="CQ196" s="25">
        <v>0.25</v>
      </c>
    </row>
    <row r="197" spans="1:95" s="25" customFormat="1" ht="32.25" customHeight="1" x14ac:dyDescent="0.25">
      <c r="A197" s="22" t="str">
        <f>"18/2"</f>
        <v>18/2</v>
      </c>
      <c r="B197" s="23" t="s">
        <v>131</v>
      </c>
      <c r="C197" s="24">
        <v>180</v>
      </c>
      <c r="D197" s="24">
        <v>1.93</v>
      </c>
      <c r="E197" s="24">
        <v>5.74</v>
      </c>
      <c r="F197" s="24">
        <v>1.72</v>
      </c>
      <c r="G197" s="24">
        <v>1.72</v>
      </c>
      <c r="H197" s="24">
        <v>14.6</v>
      </c>
      <c r="I197" s="24">
        <v>80.275480919999993</v>
      </c>
      <c r="J197" s="24">
        <v>0.24</v>
      </c>
      <c r="K197" s="24">
        <v>0.94</v>
      </c>
      <c r="L197" s="24">
        <v>0</v>
      </c>
      <c r="M197" s="24">
        <v>0</v>
      </c>
      <c r="N197" s="24">
        <v>1.75</v>
      </c>
      <c r="O197" s="24">
        <v>11.6</v>
      </c>
      <c r="P197" s="24">
        <v>1.25</v>
      </c>
      <c r="Q197" s="24">
        <v>0</v>
      </c>
      <c r="R197" s="24">
        <v>0</v>
      </c>
      <c r="S197" s="24">
        <v>0.14000000000000001</v>
      </c>
      <c r="T197" s="24">
        <v>1.0900000000000001</v>
      </c>
      <c r="U197" s="24">
        <v>142.66</v>
      </c>
      <c r="V197" s="24">
        <v>317.95999999999998</v>
      </c>
      <c r="W197" s="24">
        <v>11.24</v>
      </c>
      <c r="X197" s="24">
        <v>15.92</v>
      </c>
      <c r="Y197" s="24">
        <v>40.020000000000003</v>
      </c>
      <c r="Z197" s="24">
        <v>0.66</v>
      </c>
      <c r="AA197" s="24">
        <v>0</v>
      </c>
      <c r="AB197" s="24">
        <v>942.19</v>
      </c>
      <c r="AC197" s="24">
        <v>174.31</v>
      </c>
      <c r="AD197" s="24">
        <v>0.84</v>
      </c>
      <c r="AE197" s="24">
        <v>7.0000000000000007E-2</v>
      </c>
      <c r="AF197" s="24">
        <v>0.04</v>
      </c>
      <c r="AG197" s="24">
        <v>0.7</v>
      </c>
      <c r="AH197" s="24">
        <v>1.24</v>
      </c>
      <c r="AI197" s="24">
        <v>4.41</v>
      </c>
      <c r="AJ197" s="25">
        <v>0</v>
      </c>
      <c r="AK197" s="25">
        <v>48.91</v>
      </c>
      <c r="AL197" s="25">
        <v>52.8</v>
      </c>
      <c r="AM197" s="25">
        <v>84.78</v>
      </c>
      <c r="AN197" s="25">
        <v>50.35</v>
      </c>
      <c r="AO197" s="25">
        <v>16.420000000000002</v>
      </c>
      <c r="AP197" s="25">
        <v>44.18</v>
      </c>
      <c r="AQ197" s="25">
        <v>17.54</v>
      </c>
      <c r="AR197" s="25">
        <v>57.87</v>
      </c>
      <c r="AS197" s="25">
        <v>55.81</v>
      </c>
      <c r="AT197" s="25">
        <v>110.44</v>
      </c>
      <c r="AU197" s="25">
        <v>69.8</v>
      </c>
      <c r="AV197" s="25">
        <v>22.08</v>
      </c>
      <c r="AW197" s="25">
        <v>47.19</v>
      </c>
      <c r="AX197" s="25">
        <v>343.9</v>
      </c>
      <c r="AY197" s="25">
        <v>0</v>
      </c>
      <c r="AZ197" s="25">
        <v>85.19</v>
      </c>
      <c r="BA197" s="25">
        <v>51.12</v>
      </c>
      <c r="BB197" s="25">
        <v>33.840000000000003</v>
      </c>
      <c r="BC197" s="25">
        <v>21.41</v>
      </c>
      <c r="BD197" s="25">
        <v>0</v>
      </c>
      <c r="BE197" s="25">
        <v>0</v>
      </c>
      <c r="BF197" s="25">
        <v>0</v>
      </c>
      <c r="BG197" s="25">
        <v>0</v>
      </c>
      <c r="BH197" s="25">
        <v>0</v>
      </c>
      <c r="BI197" s="25">
        <v>0</v>
      </c>
      <c r="BJ197" s="25">
        <v>0</v>
      </c>
      <c r="BK197" s="25">
        <v>0.14000000000000001</v>
      </c>
      <c r="BL197" s="25">
        <v>0</v>
      </c>
      <c r="BM197" s="25">
        <v>7.0000000000000007E-2</v>
      </c>
      <c r="BN197" s="25">
        <v>0</v>
      </c>
      <c r="BO197" s="25">
        <v>0.01</v>
      </c>
      <c r="BP197" s="25">
        <v>0</v>
      </c>
      <c r="BQ197" s="25">
        <v>0</v>
      </c>
      <c r="BR197" s="25">
        <v>0</v>
      </c>
      <c r="BS197" s="25">
        <v>0.42</v>
      </c>
      <c r="BT197" s="25">
        <v>0</v>
      </c>
      <c r="BU197" s="25">
        <v>0</v>
      </c>
      <c r="BV197" s="25">
        <v>0.9</v>
      </c>
      <c r="BW197" s="25">
        <v>0</v>
      </c>
      <c r="BX197" s="25">
        <v>0</v>
      </c>
      <c r="BY197" s="25">
        <v>0</v>
      </c>
      <c r="BZ197" s="25">
        <v>0</v>
      </c>
      <c r="CA197" s="25">
        <v>0</v>
      </c>
      <c r="CB197" s="25">
        <v>187.49</v>
      </c>
      <c r="CC197" s="26"/>
      <c r="CD197" s="26"/>
      <c r="CE197" s="25">
        <v>157.03</v>
      </c>
      <c r="CG197" s="25">
        <v>20.37</v>
      </c>
      <c r="CH197" s="25">
        <v>13.13</v>
      </c>
      <c r="CI197" s="25">
        <v>16.75</v>
      </c>
      <c r="CJ197" s="25">
        <v>622.77</v>
      </c>
      <c r="CK197" s="25">
        <v>372.86</v>
      </c>
      <c r="CL197" s="25">
        <v>497.82</v>
      </c>
      <c r="CM197" s="25">
        <v>38.79</v>
      </c>
      <c r="CN197" s="25">
        <v>19.02</v>
      </c>
      <c r="CO197" s="25">
        <v>28.9</v>
      </c>
      <c r="CP197" s="25">
        <v>0</v>
      </c>
      <c r="CQ197" s="25">
        <v>0.36</v>
      </c>
    </row>
    <row r="198" spans="1:95" s="25" customFormat="1" x14ac:dyDescent="0.25">
      <c r="A198" s="22" t="str">
        <f>"39/3"</f>
        <v>39/3</v>
      </c>
      <c r="B198" s="23" t="s">
        <v>141</v>
      </c>
      <c r="C198" s="24">
        <v>150</v>
      </c>
      <c r="D198" s="24">
        <v>6.58</v>
      </c>
      <c r="E198" s="24">
        <v>0</v>
      </c>
      <c r="F198" s="24">
        <v>1.72</v>
      </c>
      <c r="G198" s="24">
        <v>1.72</v>
      </c>
      <c r="H198" s="24">
        <v>34.47</v>
      </c>
      <c r="I198" s="24">
        <v>170.91364949999999</v>
      </c>
      <c r="J198" s="24">
        <v>0.32</v>
      </c>
      <c r="K198" s="24">
        <v>0</v>
      </c>
      <c r="L198" s="24">
        <v>0</v>
      </c>
      <c r="M198" s="24">
        <v>0</v>
      </c>
      <c r="N198" s="24">
        <v>0.73</v>
      </c>
      <c r="O198" s="24">
        <v>28.03</v>
      </c>
      <c r="P198" s="24">
        <v>5.72</v>
      </c>
      <c r="Q198" s="24">
        <v>0</v>
      </c>
      <c r="R198" s="24">
        <v>0</v>
      </c>
      <c r="S198" s="24">
        <v>0</v>
      </c>
      <c r="T198" s="24">
        <v>1.28</v>
      </c>
      <c r="U198" s="24">
        <v>145.29</v>
      </c>
      <c r="V198" s="24">
        <v>200.36</v>
      </c>
      <c r="W198" s="24">
        <v>11.67</v>
      </c>
      <c r="X198" s="24">
        <v>101.25</v>
      </c>
      <c r="Y198" s="24">
        <v>147.84</v>
      </c>
      <c r="Z198" s="24">
        <v>3.47</v>
      </c>
      <c r="AA198" s="24">
        <v>0</v>
      </c>
      <c r="AB198" s="24">
        <v>4.79</v>
      </c>
      <c r="AC198" s="24">
        <v>1.07</v>
      </c>
      <c r="AD198" s="24">
        <v>0.43</v>
      </c>
      <c r="AE198" s="24">
        <v>0.19</v>
      </c>
      <c r="AF198" s="24">
        <v>0.1</v>
      </c>
      <c r="AG198" s="24">
        <v>1.9</v>
      </c>
      <c r="AH198" s="24">
        <v>3.83</v>
      </c>
      <c r="AI198" s="24">
        <v>0</v>
      </c>
      <c r="AJ198" s="25">
        <v>0</v>
      </c>
      <c r="AK198" s="25">
        <v>307.89</v>
      </c>
      <c r="AL198" s="25">
        <v>240.05</v>
      </c>
      <c r="AM198" s="25">
        <v>388.78</v>
      </c>
      <c r="AN198" s="25">
        <v>276.58</v>
      </c>
      <c r="AO198" s="25">
        <v>166.99</v>
      </c>
      <c r="AP198" s="25">
        <v>208.74</v>
      </c>
      <c r="AQ198" s="25">
        <v>93.93</v>
      </c>
      <c r="AR198" s="25">
        <v>308.94</v>
      </c>
      <c r="AS198" s="25">
        <v>302.67</v>
      </c>
      <c r="AT198" s="25">
        <v>584.47</v>
      </c>
      <c r="AU198" s="25">
        <v>575.08000000000004</v>
      </c>
      <c r="AV198" s="25">
        <v>156.56</v>
      </c>
      <c r="AW198" s="25">
        <v>375.73</v>
      </c>
      <c r="AX198" s="25">
        <v>1179.3800000000001</v>
      </c>
      <c r="AY198" s="25">
        <v>0</v>
      </c>
      <c r="AZ198" s="25">
        <v>260.93</v>
      </c>
      <c r="BA198" s="25">
        <v>316.24</v>
      </c>
      <c r="BB198" s="25">
        <v>224.4</v>
      </c>
      <c r="BC198" s="25">
        <v>172.21</v>
      </c>
      <c r="BD198" s="25">
        <v>0</v>
      </c>
      <c r="BE198" s="25">
        <v>0</v>
      </c>
      <c r="BF198" s="25">
        <v>0</v>
      </c>
      <c r="BG198" s="25">
        <v>0</v>
      </c>
      <c r="BH198" s="25">
        <v>0</v>
      </c>
      <c r="BI198" s="25">
        <v>0.01</v>
      </c>
      <c r="BJ198" s="25">
        <v>0</v>
      </c>
      <c r="BK198" s="25">
        <v>0.28000000000000003</v>
      </c>
      <c r="BL198" s="25">
        <v>0</v>
      </c>
      <c r="BM198" s="25">
        <v>0.02</v>
      </c>
      <c r="BN198" s="25">
        <v>0.01</v>
      </c>
      <c r="BO198" s="25">
        <v>0</v>
      </c>
      <c r="BP198" s="25">
        <v>0</v>
      </c>
      <c r="BQ198" s="25">
        <v>0</v>
      </c>
      <c r="BR198" s="25">
        <v>0.01</v>
      </c>
      <c r="BS198" s="25">
        <v>0.56000000000000005</v>
      </c>
      <c r="BT198" s="25">
        <v>0.01</v>
      </c>
      <c r="BU198" s="25">
        <v>0</v>
      </c>
      <c r="BV198" s="25">
        <v>0.55000000000000004</v>
      </c>
      <c r="BW198" s="25">
        <v>0.05</v>
      </c>
      <c r="BX198" s="25">
        <v>0</v>
      </c>
      <c r="BY198" s="25">
        <v>0</v>
      </c>
      <c r="BZ198" s="25">
        <v>0</v>
      </c>
      <c r="CA198" s="25">
        <v>0</v>
      </c>
      <c r="CB198" s="25">
        <v>87.71</v>
      </c>
      <c r="CC198" s="26"/>
      <c r="CD198" s="26"/>
      <c r="CE198" s="25">
        <v>0.8</v>
      </c>
      <c r="CG198" s="25">
        <v>22.03</v>
      </c>
      <c r="CH198" s="25">
        <v>13.03</v>
      </c>
      <c r="CI198" s="25">
        <v>17.53</v>
      </c>
      <c r="CJ198" s="25">
        <v>2500.89</v>
      </c>
      <c r="CK198" s="25">
        <v>1230.6600000000001</v>
      </c>
      <c r="CL198" s="25">
        <v>1865.78</v>
      </c>
      <c r="CM198" s="25">
        <v>36.590000000000003</v>
      </c>
      <c r="CN198" s="25">
        <v>24.34</v>
      </c>
      <c r="CO198" s="25">
        <v>30.46</v>
      </c>
      <c r="CP198" s="25">
        <v>0</v>
      </c>
      <c r="CQ198" s="25">
        <v>0.38</v>
      </c>
    </row>
    <row r="199" spans="1:95" s="15" customFormat="1" ht="31.5" x14ac:dyDescent="0.25">
      <c r="A199" s="18" t="str">
        <f>"16/8"</f>
        <v>16/8</v>
      </c>
      <c r="B199" s="19" t="s">
        <v>157</v>
      </c>
      <c r="C199" s="20">
        <v>70</v>
      </c>
      <c r="D199" s="20">
        <v>10.88</v>
      </c>
      <c r="E199" s="20">
        <v>9.15</v>
      </c>
      <c r="F199" s="20">
        <v>9.57</v>
      </c>
      <c r="G199" s="20">
        <v>3.35</v>
      </c>
      <c r="H199" s="20">
        <v>9.77</v>
      </c>
      <c r="I199" s="20">
        <v>168.495544</v>
      </c>
      <c r="J199" s="20">
        <v>4.2300000000000004</v>
      </c>
      <c r="K199" s="20">
        <v>2.73</v>
      </c>
      <c r="L199" s="20">
        <v>0</v>
      </c>
      <c r="M199" s="20">
        <v>0</v>
      </c>
      <c r="N199" s="20">
        <v>0.36</v>
      </c>
      <c r="O199" s="20">
        <v>8.76</v>
      </c>
      <c r="P199" s="20">
        <v>0.65</v>
      </c>
      <c r="Q199" s="20">
        <v>0</v>
      </c>
      <c r="R199" s="20">
        <v>0</v>
      </c>
      <c r="S199" s="20">
        <v>0.09</v>
      </c>
      <c r="T199" s="20">
        <v>1.18</v>
      </c>
      <c r="U199" s="20">
        <v>153.12</v>
      </c>
      <c r="V199" s="20">
        <v>163.19</v>
      </c>
      <c r="W199" s="20">
        <v>8.15</v>
      </c>
      <c r="X199" s="20">
        <v>16.739999999999998</v>
      </c>
      <c r="Y199" s="20">
        <v>104.15</v>
      </c>
      <c r="Z199" s="20">
        <v>1.87</v>
      </c>
      <c r="AA199" s="20">
        <v>0</v>
      </c>
      <c r="AB199" s="20">
        <v>0.35</v>
      </c>
      <c r="AC199" s="20">
        <v>7.0000000000000007E-2</v>
      </c>
      <c r="AD199" s="20">
        <v>2.2999999999999998</v>
      </c>
      <c r="AE199" s="20">
        <v>0.05</v>
      </c>
      <c r="AF199" s="20">
        <v>0.08</v>
      </c>
      <c r="AG199" s="20">
        <v>2.54</v>
      </c>
      <c r="AH199" s="20">
        <v>4.8099999999999996</v>
      </c>
      <c r="AI199" s="20">
        <v>0</v>
      </c>
      <c r="AJ199" s="15">
        <v>0</v>
      </c>
      <c r="AK199" s="15">
        <v>553.25</v>
      </c>
      <c r="AL199" s="15">
        <v>430.55</v>
      </c>
      <c r="AM199" s="15">
        <v>797.35</v>
      </c>
      <c r="AN199" s="15">
        <v>1297.27</v>
      </c>
      <c r="AO199" s="15">
        <v>232.75</v>
      </c>
      <c r="AP199" s="15">
        <v>422.69</v>
      </c>
      <c r="AQ199" s="15">
        <v>113.75</v>
      </c>
      <c r="AR199" s="15">
        <v>441.01</v>
      </c>
      <c r="AS199" s="15">
        <v>565.29999999999995</v>
      </c>
      <c r="AT199" s="15">
        <v>556.35</v>
      </c>
      <c r="AU199" s="15">
        <v>907.06</v>
      </c>
      <c r="AV199" s="15">
        <v>368.06</v>
      </c>
      <c r="AW199" s="15">
        <v>494.13</v>
      </c>
      <c r="AX199" s="15">
        <v>1788.49</v>
      </c>
      <c r="AY199" s="15">
        <v>142.71</v>
      </c>
      <c r="AZ199" s="15">
        <v>427.1</v>
      </c>
      <c r="BA199" s="15">
        <v>422.98</v>
      </c>
      <c r="BB199" s="15">
        <v>349.78</v>
      </c>
      <c r="BC199" s="15">
        <v>148.04</v>
      </c>
      <c r="BD199" s="15">
        <v>0</v>
      </c>
      <c r="BE199" s="15">
        <v>0</v>
      </c>
      <c r="BF199" s="15">
        <v>0</v>
      </c>
      <c r="BG199" s="15">
        <v>0</v>
      </c>
      <c r="BH199" s="15">
        <v>0</v>
      </c>
      <c r="BI199" s="15">
        <v>0</v>
      </c>
      <c r="BJ199" s="15">
        <v>0</v>
      </c>
      <c r="BK199" s="15">
        <v>0.21</v>
      </c>
      <c r="BL199" s="15">
        <v>0</v>
      </c>
      <c r="BM199" s="15">
        <v>0.13</v>
      </c>
      <c r="BN199" s="15">
        <v>0.01</v>
      </c>
      <c r="BO199" s="15">
        <v>0.02</v>
      </c>
      <c r="BP199" s="15">
        <v>0</v>
      </c>
      <c r="BQ199" s="15">
        <v>0</v>
      </c>
      <c r="BR199" s="15">
        <v>0</v>
      </c>
      <c r="BS199" s="15">
        <v>0.76</v>
      </c>
      <c r="BT199" s="15">
        <v>0</v>
      </c>
      <c r="BU199" s="15">
        <v>0</v>
      </c>
      <c r="BV199" s="15">
        <v>1.89</v>
      </c>
      <c r="BW199" s="15">
        <v>0</v>
      </c>
      <c r="BX199" s="15">
        <v>0</v>
      </c>
      <c r="BY199" s="15">
        <v>0</v>
      </c>
      <c r="BZ199" s="15">
        <v>0</v>
      </c>
      <c r="CA199" s="15">
        <v>0</v>
      </c>
      <c r="CB199" s="15">
        <v>55.91</v>
      </c>
      <c r="CC199" s="21"/>
      <c r="CD199" s="21"/>
      <c r="CE199" s="15">
        <v>0.06</v>
      </c>
      <c r="CG199" s="15">
        <v>38.39</v>
      </c>
      <c r="CH199" s="15">
        <v>23.99</v>
      </c>
      <c r="CI199" s="15">
        <v>31.19</v>
      </c>
      <c r="CJ199" s="15">
        <v>4933.68</v>
      </c>
      <c r="CK199" s="15">
        <v>2996.81</v>
      </c>
      <c r="CL199" s="15">
        <v>3965.24</v>
      </c>
      <c r="CM199" s="15">
        <v>33.96</v>
      </c>
      <c r="CN199" s="15">
        <v>21.98</v>
      </c>
      <c r="CO199" s="15">
        <v>27.97</v>
      </c>
      <c r="CP199" s="15">
        <v>0</v>
      </c>
      <c r="CQ199" s="15">
        <v>0.28000000000000003</v>
      </c>
    </row>
    <row r="200" spans="1:95" s="16" customFormat="1" x14ac:dyDescent="0.25">
      <c r="A200" s="27"/>
      <c r="B200" s="28" t="s">
        <v>118</v>
      </c>
      <c r="C200" s="29">
        <f>SUM(C193:C199)</f>
        <v>670</v>
      </c>
      <c r="D200" s="29">
        <v>22.97</v>
      </c>
      <c r="E200" s="29">
        <v>14.89</v>
      </c>
      <c r="F200" s="29">
        <v>16.5</v>
      </c>
      <c r="G200" s="29">
        <v>10.28</v>
      </c>
      <c r="H200" s="29">
        <v>102.69</v>
      </c>
      <c r="I200" s="29">
        <v>632.94000000000005</v>
      </c>
      <c r="J200" s="29">
        <v>5.25</v>
      </c>
      <c r="K200" s="29">
        <v>5.62</v>
      </c>
      <c r="L200" s="29">
        <v>0</v>
      </c>
      <c r="M200" s="29">
        <v>0</v>
      </c>
      <c r="N200" s="29">
        <v>27.6</v>
      </c>
      <c r="O200" s="29">
        <v>64.260000000000005</v>
      </c>
      <c r="P200" s="29">
        <v>10.83</v>
      </c>
      <c r="Q200" s="29">
        <v>0</v>
      </c>
      <c r="R200" s="29">
        <v>0</v>
      </c>
      <c r="S200" s="29">
        <v>0.85</v>
      </c>
      <c r="T200" s="29">
        <v>5.16</v>
      </c>
      <c r="U200" s="29">
        <v>673.17</v>
      </c>
      <c r="V200" s="29">
        <v>963.96</v>
      </c>
      <c r="W200" s="29">
        <v>66.52</v>
      </c>
      <c r="X200" s="29">
        <v>153.57</v>
      </c>
      <c r="Y200" s="29">
        <v>341.35</v>
      </c>
      <c r="Z200" s="29">
        <v>7.88</v>
      </c>
      <c r="AA200" s="29">
        <v>0</v>
      </c>
      <c r="AB200" s="29">
        <v>966.97</v>
      </c>
      <c r="AC200" s="29">
        <v>178.81</v>
      </c>
      <c r="AD200" s="29">
        <v>5.28</v>
      </c>
      <c r="AE200" s="29">
        <v>0.37</v>
      </c>
      <c r="AF200" s="29">
        <v>0.26</v>
      </c>
      <c r="AG200" s="29">
        <v>5.69</v>
      </c>
      <c r="AH200" s="29">
        <v>10.83</v>
      </c>
      <c r="AI200" s="29">
        <v>25.91</v>
      </c>
      <c r="AJ200" s="16">
        <v>0</v>
      </c>
      <c r="AK200" s="16">
        <v>1068.4000000000001</v>
      </c>
      <c r="AL200" s="16">
        <v>866.35</v>
      </c>
      <c r="AM200" s="16">
        <v>1493.34</v>
      </c>
      <c r="AN200" s="16">
        <v>1736.11</v>
      </c>
      <c r="AO200" s="16">
        <v>465.64</v>
      </c>
      <c r="AP200" s="16">
        <v>779.17</v>
      </c>
      <c r="AQ200" s="16">
        <v>261.88</v>
      </c>
      <c r="AR200" s="16">
        <v>982.55</v>
      </c>
      <c r="AS200" s="16">
        <v>1065.73</v>
      </c>
      <c r="AT200" s="16">
        <v>1413.54</v>
      </c>
      <c r="AU200" s="16">
        <v>1800.63</v>
      </c>
      <c r="AV200" s="16">
        <v>613.6</v>
      </c>
      <c r="AW200" s="16">
        <v>1052.97</v>
      </c>
      <c r="AX200" s="16">
        <v>4162.6000000000004</v>
      </c>
      <c r="AY200" s="16">
        <v>142.71</v>
      </c>
      <c r="AZ200" s="16">
        <v>1040.1600000000001</v>
      </c>
      <c r="BA200" s="16">
        <v>937.39</v>
      </c>
      <c r="BB200" s="16">
        <v>706.18</v>
      </c>
      <c r="BC200" s="16">
        <v>408.27</v>
      </c>
      <c r="BD200" s="16">
        <v>0</v>
      </c>
      <c r="BE200" s="16">
        <v>0</v>
      </c>
      <c r="BF200" s="16">
        <v>0</v>
      </c>
      <c r="BG200" s="16">
        <v>0</v>
      </c>
      <c r="BH200" s="16">
        <v>0</v>
      </c>
      <c r="BI200" s="16">
        <v>0.01</v>
      </c>
      <c r="BJ200" s="16">
        <v>0</v>
      </c>
      <c r="BK200" s="16">
        <v>0.84</v>
      </c>
      <c r="BL200" s="16">
        <v>0</v>
      </c>
      <c r="BM200" s="16">
        <v>0.34</v>
      </c>
      <c r="BN200" s="16">
        <v>0.03</v>
      </c>
      <c r="BO200" s="16">
        <v>0.05</v>
      </c>
      <c r="BP200" s="16">
        <v>0</v>
      </c>
      <c r="BQ200" s="16">
        <v>0</v>
      </c>
      <c r="BR200" s="16">
        <v>0.02</v>
      </c>
      <c r="BS200" s="16">
        <v>2.46</v>
      </c>
      <c r="BT200" s="16">
        <v>0.01</v>
      </c>
      <c r="BU200" s="16">
        <v>0</v>
      </c>
      <c r="BV200" s="16">
        <v>5.23</v>
      </c>
      <c r="BW200" s="16">
        <v>7.0000000000000007E-2</v>
      </c>
      <c r="BX200" s="16">
        <v>0</v>
      </c>
      <c r="BY200" s="16">
        <v>0</v>
      </c>
      <c r="BZ200" s="16">
        <v>0</v>
      </c>
      <c r="CA200" s="16">
        <v>0</v>
      </c>
      <c r="CB200" s="16">
        <v>609.54999999999995</v>
      </c>
      <c r="CC200" s="13"/>
      <c r="CD200" s="13" t="e">
        <f>$I$200/#REF!*100</f>
        <v>#REF!</v>
      </c>
      <c r="CE200" s="16">
        <v>161.16</v>
      </c>
      <c r="CG200" s="16">
        <v>96.57</v>
      </c>
      <c r="CH200" s="16">
        <v>59.68</v>
      </c>
      <c r="CI200" s="16">
        <v>78.13</v>
      </c>
      <c r="CJ200" s="16">
        <v>9312.41</v>
      </c>
      <c r="CK200" s="16">
        <v>5071.91</v>
      </c>
      <c r="CL200" s="16">
        <v>7192.16</v>
      </c>
      <c r="CM200" s="16">
        <v>154.58000000000001</v>
      </c>
      <c r="CN200" s="16">
        <v>95.88</v>
      </c>
      <c r="CO200" s="16">
        <v>125.23</v>
      </c>
      <c r="CP200" s="16">
        <v>19.5</v>
      </c>
      <c r="CQ200" s="16">
        <v>1.27</v>
      </c>
    </row>
    <row r="201" spans="1:95" x14ac:dyDescent="0.25">
      <c r="B201" s="17" t="s">
        <v>119</v>
      </c>
    </row>
    <row r="202" spans="1:95" s="25" customFormat="1" x14ac:dyDescent="0.25">
      <c r="A202" s="22" t="str">
        <f>"-"</f>
        <v>-</v>
      </c>
      <c r="B202" s="23" t="s">
        <v>112</v>
      </c>
      <c r="C202" s="24">
        <v>20</v>
      </c>
      <c r="D202" s="24">
        <v>1.32</v>
      </c>
      <c r="E202" s="24">
        <v>0</v>
      </c>
      <c r="F202" s="24">
        <v>0.13</v>
      </c>
      <c r="G202" s="24">
        <v>0.13</v>
      </c>
      <c r="H202" s="24">
        <v>9.3800000000000008</v>
      </c>
      <c r="I202" s="24">
        <v>44.780199999999994</v>
      </c>
      <c r="J202" s="24">
        <v>0</v>
      </c>
      <c r="K202" s="24">
        <v>0</v>
      </c>
      <c r="L202" s="24">
        <v>0</v>
      </c>
      <c r="M202" s="24">
        <v>0</v>
      </c>
      <c r="N202" s="24">
        <v>0.22</v>
      </c>
      <c r="O202" s="24">
        <v>9.1199999999999992</v>
      </c>
      <c r="P202" s="24">
        <v>0.04</v>
      </c>
      <c r="Q202" s="24">
        <v>0</v>
      </c>
      <c r="R202" s="24">
        <v>0</v>
      </c>
      <c r="S202" s="24">
        <v>0</v>
      </c>
      <c r="T202" s="24">
        <v>0.36</v>
      </c>
      <c r="U202" s="24">
        <v>0</v>
      </c>
      <c r="V202" s="24">
        <v>0</v>
      </c>
      <c r="W202" s="24">
        <v>0</v>
      </c>
      <c r="X202" s="24">
        <v>0</v>
      </c>
      <c r="Y202" s="24">
        <v>0</v>
      </c>
      <c r="Z202" s="24">
        <v>0</v>
      </c>
      <c r="AA202" s="24">
        <v>0</v>
      </c>
      <c r="AB202" s="24">
        <v>0</v>
      </c>
      <c r="AC202" s="24">
        <v>0</v>
      </c>
      <c r="AD202" s="24">
        <v>0</v>
      </c>
      <c r="AE202" s="24">
        <v>0</v>
      </c>
      <c r="AF202" s="24">
        <v>0</v>
      </c>
      <c r="AG202" s="24">
        <v>0</v>
      </c>
      <c r="AH202" s="24">
        <v>0</v>
      </c>
      <c r="AI202" s="24">
        <v>0</v>
      </c>
      <c r="AJ202" s="25">
        <v>0</v>
      </c>
      <c r="AK202" s="25">
        <v>63.86</v>
      </c>
      <c r="AL202" s="25">
        <v>66.47</v>
      </c>
      <c r="AM202" s="25">
        <v>101.79</v>
      </c>
      <c r="AN202" s="25">
        <v>33.76</v>
      </c>
      <c r="AO202" s="25">
        <v>20.010000000000002</v>
      </c>
      <c r="AP202" s="25">
        <v>40.020000000000003</v>
      </c>
      <c r="AQ202" s="25">
        <v>15.14</v>
      </c>
      <c r="AR202" s="25">
        <v>72.38</v>
      </c>
      <c r="AS202" s="25">
        <v>44.89</v>
      </c>
      <c r="AT202" s="25">
        <v>62.64</v>
      </c>
      <c r="AU202" s="25">
        <v>51.68</v>
      </c>
      <c r="AV202" s="25">
        <v>27.14</v>
      </c>
      <c r="AW202" s="25">
        <v>48.02</v>
      </c>
      <c r="AX202" s="25">
        <v>401.59</v>
      </c>
      <c r="AY202" s="25">
        <v>0</v>
      </c>
      <c r="AZ202" s="25">
        <v>130.85</v>
      </c>
      <c r="BA202" s="25">
        <v>56.9</v>
      </c>
      <c r="BB202" s="25">
        <v>37.76</v>
      </c>
      <c r="BC202" s="25">
        <v>29.93</v>
      </c>
      <c r="BD202" s="25">
        <v>0</v>
      </c>
      <c r="BE202" s="25">
        <v>0</v>
      </c>
      <c r="BF202" s="25">
        <v>0</v>
      </c>
      <c r="BG202" s="25">
        <v>0</v>
      </c>
      <c r="BH202" s="25">
        <v>0</v>
      </c>
      <c r="BI202" s="25">
        <v>0</v>
      </c>
      <c r="BJ202" s="25">
        <v>0</v>
      </c>
      <c r="BK202" s="25">
        <v>0.02</v>
      </c>
      <c r="BL202" s="25">
        <v>0</v>
      </c>
      <c r="BM202" s="25">
        <v>0</v>
      </c>
      <c r="BN202" s="25">
        <v>0</v>
      </c>
      <c r="BO202" s="25">
        <v>0</v>
      </c>
      <c r="BP202" s="25">
        <v>0</v>
      </c>
      <c r="BQ202" s="25">
        <v>0</v>
      </c>
      <c r="BR202" s="25">
        <v>0</v>
      </c>
      <c r="BS202" s="25">
        <v>0.01</v>
      </c>
      <c r="BT202" s="25">
        <v>0</v>
      </c>
      <c r="BU202" s="25">
        <v>0</v>
      </c>
      <c r="BV202" s="25">
        <v>0.06</v>
      </c>
      <c r="BW202" s="25">
        <v>0</v>
      </c>
      <c r="BX202" s="25">
        <v>0</v>
      </c>
      <c r="BY202" s="25">
        <v>0</v>
      </c>
      <c r="BZ202" s="25">
        <v>0</v>
      </c>
      <c r="CA202" s="25">
        <v>0</v>
      </c>
      <c r="CB202" s="25">
        <v>7.82</v>
      </c>
      <c r="CC202" s="26"/>
      <c r="CD202" s="26"/>
      <c r="CE202" s="25">
        <v>0</v>
      </c>
      <c r="CG202" s="25">
        <v>0</v>
      </c>
      <c r="CH202" s="25">
        <v>0</v>
      </c>
      <c r="CI202" s="25">
        <v>0</v>
      </c>
      <c r="CJ202" s="25">
        <v>665</v>
      </c>
      <c r="CK202" s="25">
        <v>256.2</v>
      </c>
      <c r="CL202" s="25">
        <v>460.6</v>
      </c>
      <c r="CM202" s="25">
        <v>5.32</v>
      </c>
      <c r="CN202" s="25">
        <v>5.32</v>
      </c>
      <c r="CO202" s="25">
        <v>5.32</v>
      </c>
      <c r="CP202" s="25">
        <v>0</v>
      </c>
      <c r="CQ202" s="25">
        <v>0</v>
      </c>
    </row>
    <row r="203" spans="1:95" s="25" customFormat="1" x14ac:dyDescent="0.25">
      <c r="A203" s="22" t="str">
        <f>"-"</f>
        <v>-</v>
      </c>
      <c r="B203" s="23" t="s">
        <v>113</v>
      </c>
      <c r="C203" s="24">
        <v>20</v>
      </c>
      <c r="D203" s="24">
        <v>1.32</v>
      </c>
      <c r="E203" s="24">
        <v>0</v>
      </c>
      <c r="F203" s="24">
        <v>0.24</v>
      </c>
      <c r="G203" s="24">
        <v>0.24</v>
      </c>
      <c r="H203" s="24">
        <v>8.34</v>
      </c>
      <c r="I203" s="24">
        <v>38.676000000000002</v>
      </c>
      <c r="J203" s="24">
        <v>0.04</v>
      </c>
      <c r="K203" s="24">
        <v>0</v>
      </c>
      <c r="L203" s="24">
        <v>0</v>
      </c>
      <c r="M203" s="24">
        <v>0</v>
      </c>
      <c r="N203" s="24">
        <v>0.24</v>
      </c>
      <c r="O203" s="24">
        <v>6.44</v>
      </c>
      <c r="P203" s="24">
        <v>1.66</v>
      </c>
      <c r="Q203" s="24">
        <v>0</v>
      </c>
      <c r="R203" s="24">
        <v>0</v>
      </c>
      <c r="S203" s="24">
        <v>0.2</v>
      </c>
      <c r="T203" s="24">
        <v>0.5</v>
      </c>
      <c r="U203" s="24">
        <v>122</v>
      </c>
      <c r="V203" s="24">
        <v>49</v>
      </c>
      <c r="W203" s="24">
        <v>7</v>
      </c>
      <c r="X203" s="24">
        <v>9.4</v>
      </c>
      <c r="Y203" s="24">
        <v>31.6</v>
      </c>
      <c r="Z203" s="24">
        <v>0.78</v>
      </c>
      <c r="AA203" s="24">
        <v>0</v>
      </c>
      <c r="AB203" s="24">
        <v>1</v>
      </c>
      <c r="AC203" s="24">
        <v>0.2</v>
      </c>
      <c r="AD203" s="24">
        <v>0.28000000000000003</v>
      </c>
      <c r="AE203" s="24">
        <v>0.04</v>
      </c>
      <c r="AF203" s="24">
        <v>0.02</v>
      </c>
      <c r="AG203" s="24">
        <v>0.14000000000000001</v>
      </c>
      <c r="AH203" s="24">
        <v>0.4</v>
      </c>
      <c r="AI203" s="24">
        <v>0</v>
      </c>
      <c r="AJ203" s="25">
        <v>0</v>
      </c>
      <c r="AK203" s="25">
        <v>64.400000000000006</v>
      </c>
      <c r="AL203" s="25">
        <v>49.6</v>
      </c>
      <c r="AM203" s="25">
        <v>85.4</v>
      </c>
      <c r="AN203" s="25">
        <v>44.6</v>
      </c>
      <c r="AO203" s="25">
        <v>18.600000000000001</v>
      </c>
      <c r="AP203" s="25">
        <v>39.6</v>
      </c>
      <c r="AQ203" s="25">
        <v>16</v>
      </c>
      <c r="AR203" s="25">
        <v>74.2</v>
      </c>
      <c r="AS203" s="25">
        <v>59.4</v>
      </c>
      <c r="AT203" s="25">
        <v>58.2</v>
      </c>
      <c r="AU203" s="25">
        <v>92.8</v>
      </c>
      <c r="AV203" s="25">
        <v>24.8</v>
      </c>
      <c r="AW203" s="25">
        <v>62</v>
      </c>
      <c r="AX203" s="25">
        <v>311.8</v>
      </c>
      <c r="AY203" s="25">
        <v>0</v>
      </c>
      <c r="AZ203" s="25">
        <v>105.2</v>
      </c>
      <c r="BA203" s="25">
        <v>58.2</v>
      </c>
      <c r="BB203" s="25">
        <v>36</v>
      </c>
      <c r="BC203" s="25">
        <v>26</v>
      </c>
      <c r="BD203" s="25">
        <v>0</v>
      </c>
      <c r="BE203" s="25">
        <v>0</v>
      </c>
      <c r="BF203" s="25">
        <v>0</v>
      </c>
      <c r="BG203" s="25">
        <v>0</v>
      </c>
      <c r="BH203" s="25">
        <v>0</v>
      </c>
      <c r="BI203" s="25">
        <v>0</v>
      </c>
      <c r="BJ203" s="25">
        <v>0</v>
      </c>
      <c r="BK203" s="25">
        <v>0.03</v>
      </c>
      <c r="BL203" s="25">
        <v>0</v>
      </c>
      <c r="BM203" s="25">
        <v>0</v>
      </c>
      <c r="BN203" s="25">
        <v>0</v>
      </c>
      <c r="BO203" s="25">
        <v>0</v>
      </c>
      <c r="BP203" s="25">
        <v>0</v>
      </c>
      <c r="BQ203" s="25">
        <v>0</v>
      </c>
      <c r="BR203" s="25">
        <v>0</v>
      </c>
      <c r="BS203" s="25">
        <v>0.02</v>
      </c>
      <c r="BT203" s="25">
        <v>0</v>
      </c>
      <c r="BU203" s="25">
        <v>0</v>
      </c>
      <c r="BV203" s="25">
        <v>0.1</v>
      </c>
      <c r="BW203" s="25">
        <v>0.02</v>
      </c>
      <c r="BX203" s="25">
        <v>0</v>
      </c>
      <c r="BY203" s="25">
        <v>0</v>
      </c>
      <c r="BZ203" s="25">
        <v>0</v>
      </c>
      <c r="CA203" s="25">
        <v>0</v>
      </c>
      <c r="CB203" s="25">
        <v>9.4</v>
      </c>
      <c r="CC203" s="26"/>
      <c r="CD203" s="26"/>
      <c r="CE203" s="25">
        <v>0.17</v>
      </c>
      <c r="CG203" s="25">
        <v>1.5</v>
      </c>
      <c r="CH203" s="25">
        <v>1.5</v>
      </c>
      <c r="CI203" s="25">
        <v>1.5</v>
      </c>
      <c r="CJ203" s="25">
        <v>285</v>
      </c>
      <c r="CK203" s="25">
        <v>109.8</v>
      </c>
      <c r="CL203" s="25">
        <v>197.4</v>
      </c>
      <c r="CM203" s="25">
        <v>2.85</v>
      </c>
      <c r="CN203" s="25">
        <v>2.37</v>
      </c>
      <c r="CO203" s="25">
        <v>2.61</v>
      </c>
      <c r="CP203" s="25">
        <v>0</v>
      </c>
      <c r="CQ203" s="25">
        <v>0</v>
      </c>
    </row>
    <row r="204" spans="1:95" s="25" customFormat="1" x14ac:dyDescent="0.25">
      <c r="A204" s="22" t="str">
        <f>"27/10"</f>
        <v>27/10</v>
      </c>
      <c r="B204" s="23" t="s">
        <v>105</v>
      </c>
      <c r="C204" s="24">
        <v>180</v>
      </c>
      <c r="D204" s="24">
        <v>0.18</v>
      </c>
      <c r="E204" s="24">
        <v>0</v>
      </c>
      <c r="F204" s="24">
        <v>0.04</v>
      </c>
      <c r="G204" s="24">
        <v>0.04</v>
      </c>
      <c r="H204" s="24">
        <v>4.53</v>
      </c>
      <c r="I204" s="24">
        <v>18.157085999999993</v>
      </c>
      <c r="J204" s="24">
        <v>0</v>
      </c>
      <c r="K204" s="24">
        <v>0</v>
      </c>
      <c r="L204" s="24">
        <v>0</v>
      </c>
      <c r="M204" s="24">
        <v>0</v>
      </c>
      <c r="N204" s="24">
        <v>4.4400000000000004</v>
      </c>
      <c r="O204" s="24">
        <v>0</v>
      </c>
      <c r="P204" s="24">
        <v>0.09</v>
      </c>
      <c r="Q204" s="24">
        <v>0</v>
      </c>
      <c r="R204" s="24">
        <v>0</v>
      </c>
      <c r="S204" s="24">
        <v>0</v>
      </c>
      <c r="T204" s="24">
        <v>0.05</v>
      </c>
      <c r="U204" s="24">
        <v>0.04</v>
      </c>
      <c r="V204" s="24">
        <v>0.13</v>
      </c>
      <c r="W204" s="24">
        <v>0.13</v>
      </c>
      <c r="X204" s="24">
        <v>0</v>
      </c>
      <c r="Y204" s="24">
        <v>0</v>
      </c>
      <c r="Z204" s="24">
        <v>0.01</v>
      </c>
      <c r="AA204" s="24">
        <v>0</v>
      </c>
      <c r="AB204" s="24">
        <v>0</v>
      </c>
      <c r="AC204" s="24">
        <v>0</v>
      </c>
      <c r="AD204" s="24">
        <v>0</v>
      </c>
      <c r="AE204" s="24">
        <v>0</v>
      </c>
      <c r="AF204" s="24">
        <v>0</v>
      </c>
      <c r="AG204" s="24">
        <v>0</v>
      </c>
      <c r="AH204" s="24">
        <v>0</v>
      </c>
      <c r="AI204" s="24">
        <v>0</v>
      </c>
      <c r="AJ204" s="25">
        <v>0</v>
      </c>
      <c r="AK204" s="25">
        <v>0</v>
      </c>
      <c r="AL204" s="25">
        <v>0</v>
      </c>
      <c r="AM204" s="25">
        <v>0</v>
      </c>
      <c r="AN204" s="25">
        <v>0</v>
      </c>
      <c r="AO204" s="25">
        <v>0</v>
      </c>
      <c r="AP204" s="25">
        <v>0</v>
      </c>
      <c r="AQ204" s="25">
        <v>0</v>
      </c>
      <c r="AR204" s="25">
        <v>0</v>
      </c>
      <c r="AS204" s="25">
        <v>0</v>
      </c>
      <c r="AT204" s="25">
        <v>0</v>
      </c>
      <c r="AU204" s="25">
        <v>0</v>
      </c>
      <c r="AV204" s="25">
        <v>0</v>
      </c>
      <c r="AW204" s="25">
        <v>0</v>
      </c>
      <c r="AX204" s="25">
        <v>0</v>
      </c>
      <c r="AY204" s="25">
        <v>0</v>
      </c>
      <c r="AZ204" s="25">
        <v>0</v>
      </c>
      <c r="BA204" s="25">
        <v>0</v>
      </c>
      <c r="BB204" s="25">
        <v>0</v>
      </c>
      <c r="BC204" s="25">
        <v>0</v>
      </c>
      <c r="BD204" s="25">
        <v>0</v>
      </c>
      <c r="BE204" s="25">
        <v>0</v>
      </c>
      <c r="BF204" s="25">
        <v>0</v>
      </c>
      <c r="BG204" s="25">
        <v>0</v>
      </c>
      <c r="BH204" s="25">
        <v>0</v>
      </c>
      <c r="BI204" s="25">
        <v>0</v>
      </c>
      <c r="BJ204" s="25">
        <v>0</v>
      </c>
      <c r="BK204" s="25">
        <v>0</v>
      </c>
      <c r="BL204" s="25">
        <v>0</v>
      </c>
      <c r="BM204" s="25">
        <v>0</v>
      </c>
      <c r="BN204" s="25">
        <v>0</v>
      </c>
      <c r="BO204" s="25">
        <v>0</v>
      </c>
      <c r="BP204" s="25">
        <v>0</v>
      </c>
      <c r="BQ204" s="25">
        <v>0</v>
      </c>
      <c r="BR204" s="25">
        <v>0</v>
      </c>
      <c r="BS204" s="25">
        <v>0</v>
      </c>
      <c r="BT204" s="25">
        <v>0</v>
      </c>
      <c r="BU204" s="25">
        <v>0</v>
      </c>
      <c r="BV204" s="25">
        <v>0</v>
      </c>
      <c r="BW204" s="25">
        <v>0</v>
      </c>
      <c r="BX204" s="25">
        <v>0</v>
      </c>
      <c r="BY204" s="25">
        <v>0</v>
      </c>
      <c r="BZ204" s="25">
        <v>0</v>
      </c>
      <c r="CA204" s="25">
        <v>0</v>
      </c>
      <c r="CB204" s="25">
        <v>180.08</v>
      </c>
      <c r="CC204" s="26"/>
      <c r="CD204" s="26"/>
      <c r="CE204" s="25">
        <v>0</v>
      </c>
      <c r="CG204" s="25">
        <v>3.07</v>
      </c>
      <c r="CH204" s="25">
        <v>3.07</v>
      </c>
      <c r="CI204" s="25">
        <v>3.07</v>
      </c>
      <c r="CJ204" s="25">
        <v>331.88</v>
      </c>
      <c r="CK204" s="25">
        <v>130.5</v>
      </c>
      <c r="CL204" s="25">
        <v>231.19</v>
      </c>
      <c r="CM204" s="25">
        <v>33.01</v>
      </c>
      <c r="CN204" s="25">
        <v>19.510000000000002</v>
      </c>
      <c r="CO204" s="25">
        <v>26.26</v>
      </c>
      <c r="CP204" s="25">
        <v>4.5</v>
      </c>
      <c r="CQ204" s="25">
        <v>0</v>
      </c>
    </row>
    <row r="205" spans="1:95" s="25" customFormat="1" x14ac:dyDescent="0.25">
      <c r="A205" s="22" t="str">
        <f>"10/150"</f>
        <v>10/150</v>
      </c>
      <c r="B205" s="23" t="s">
        <v>158</v>
      </c>
      <c r="C205" s="24">
        <v>100</v>
      </c>
      <c r="D205" s="24">
        <v>20.83</v>
      </c>
      <c r="E205" s="24">
        <v>19.29</v>
      </c>
      <c r="F205" s="24">
        <v>5.49</v>
      </c>
      <c r="G205" s="24">
        <v>3.97</v>
      </c>
      <c r="H205" s="24">
        <v>16.41</v>
      </c>
      <c r="I205" s="24">
        <v>200.26511000000002</v>
      </c>
      <c r="J205" s="24">
        <v>1.37</v>
      </c>
      <c r="K205" s="24">
        <v>2.6</v>
      </c>
      <c r="L205" s="24">
        <v>0</v>
      </c>
      <c r="M205" s="24">
        <v>0</v>
      </c>
      <c r="N205" s="24">
        <v>6.91</v>
      </c>
      <c r="O205" s="24">
        <v>9.0299999999999994</v>
      </c>
      <c r="P205" s="24">
        <v>0.47</v>
      </c>
      <c r="Q205" s="24">
        <v>0</v>
      </c>
      <c r="R205" s="24">
        <v>0</v>
      </c>
      <c r="S205" s="24">
        <v>1.1100000000000001</v>
      </c>
      <c r="T205" s="24">
        <v>1.45</v>
      </c>
      <c r="U205" s="24">
        <v>125.93</v>
      </c>
      <c r="V205" s="24">
        <v>119.49</v>
      </c>
      <c r="W205" s="24">
        <v>105.52</v>
      </c>
      <c r="X205" s="24">
        <v>22.26</v>
      </c>
      <c r="Y205" s="24">
        <v>163.63999999999999</v>
      </c>
      <c r="Z205" s="24">
        <v>0.51</v>
      </c>
      <c r="AA205" s="24">
        <v>13.3</v>
      </c>
      <c r="AB205" s="24">
        <v>3.6</v>
      </c>
      <c r="AC205" s="24">
        <v>14.68</v>
      </c>
      <c r="AD205" s="24">
        <v>2.0099999999999998</v>
      </c>
      <c r="AE205" s="24">
        <v>0.05</v>
      </c>
      <c r="AF205" s="24">
        <v>0.21</v>
      </c>
      <c r="AG205" s="24">
        <v>0.49</v>
      </c>
      <c r="AH205" s="24">
        <v>4.1900000000000004</v>
      </c>
      <c r="AI205" s="24">
        <v>0.23</v>
      </c>
      <c r="AJ205" s="25">
        <v>0</v>
      </c>
      <c r="AK205" s="25">
        <v>938.43</v>
      </c>
      <c r="AL205" s="25">
        <v>934.88</v>
      </c>
      <c r="AM205" s="25">
        <v>1730.03</v>
      </c>
      <c r="AN205" s="25">
        <v>1307.31</v>
      </c>
      <c r="AO205" s="25">
        <v>446.86</v>
      </c>
      <c r="AP205" s="25">
        <v>748.54</v>
      </c>
      <c r="AQ205" s="25">
        <v>174.95</v>
      </c>
      <c r="AR205" s="25">
        <v>886.43</v>
      </c>
      <c r="AS205" s="25">
        <v>447.07</v>
      </c>
      <c r="AT205" s="25">
        <v>775.66</v>
      </c>
      <c r="AU205" s="25">
        <v>946.92</v>
      </c>
      <c r="AV205" s="25">
        <v>518.32000000000005</v>
      </c>
      <c r="AW205" s="25">
        <v>284.66000000000003</v>
      </c>
      <c r="AX205" s="25">
        <v>3298.51</v>
      </c>
      <c r="AY205" s="25">
        <v>0.53</v>
      </c>
      <c r="AZ205" s="25">
        <v>1896.81</v>
      </c>
      <c r="BA205" s="25">
        <v>802.86</v>
      </c>
      <c r="BB205" s="25">
        <v>846.49</v>
      </c>
      <c r="BC205" s="25">
        <v>123.23</v>
      </c>
      <c r="BD205" s="25">
        <v>0</v>
      </c>
      <c r="BE205" s="25">
        <v>0</v>
      </c>
      <c r="BF205" s="25">
        <v>0</v>
      </c>
      <c r="BG205" s="25">
        <v>0</v>
      </c>
      <c r="BH205" s="25">
        <v>0</v>
      </c>
      <c r="BI205" s="25">
        <v>0</v>
      </c>
      <c r="BJ205" s="25">
        <v>0</v>
      </c>
      <c r="BK205" s="25">
        <v>0.25</v>
      </c>
      <c r="BL205" s="25">
        <v>0</v>
      </c>
      <c r="BM205" s="25">
        <v>0.16</v>
      </c>
      <c r="BN205" s="25">
        <v>0.01</v>
      </c>
      <c r="BO205" s="25">
        <v>0.03</v>
      </c>
      <c r="BP205" s="25">
        <v>0</v>
      </c>
      <c r="BQ205" s="25">
        <v>0</v>
      </c>
      <c r="BR205" s="25">
        <v>0</v>
      </c>
      <c r="BS205" s="25">
        <v>0.91</v>
      </c>
      <c r="BT205" s="25">
        <v>0</v>
      </c>
      <c r="BU205" s="25">
        <v>0</v>
      </c>
      <c r="BV205" s="25">
        <v>2.31</v>
      </c>
      <c r="BW205" s="25">
        <v>0</v>
      </c>
      <c r="BX205" s="25">
        <v>0</v>
      </c>
      <c r="BY205" s="25">
        <v>0</v>
      </c>
      <c r="BZ205" s="25">
        <v>0</v>
      </c>
      <c r="CA205" s="25">
        <v>0</v>
      </c>
      <c r="CB205" s="25">
        <v>72.56</v>
      </c>
      <c r="CC205" s="26"/>
      <c r="CD205" s="26"/>
      <c r="CE205" s="25">
        <v>13.9</v>
      </c>
      <c r="CG205" s="25">
        <v>10.99</v>
      </c>
      <c r="CH205" s="25">
        <v>6.05</v>
      </c>
      <c r="CI205" s="25">
        <v>8.52</v>
      </c>
      <c r="CJ205" s="25">
        <v>608.4</v>
      </c>
      <c r="CK205" s="25">
        <v>426.4</v>
      </c>
      <c r="CL205" s="25">
        <v>517.4</v>
      </c>
      <c r="CM205" s="25">
        <v>14.25</v>
      </c>
      <c r="CN205" s="25">
        <v>10.4</v>
      </c>
      <c r="CO205" s="25">
        <v>12.47</v>
      </c>
      <c r="CP205" s="25">
        <v>4</v>
      </c>
      <c r="CQ205" s="25">
        <v>0.24</v>
      </c>
    </row>
    <row r="206" spans="1:95" s="25" customFormat="1" x14ac:dyDescent="0.25">
      <c r="A206" s="22" t="str">
        <f>"7/11"</f>
        <v>7/11</v>
      </c>
      <c r="B206" s="23" t="s">
        <v>159</v>
      </c>
      <c r="C206" s="24">
        <v>30</v>
      </c>
      <c r="D206" s="24">
        <v>0.36</v>
      </c>
      <c r="E206" s="24">
        <v>0.01</v>
      </c>
      <c r="F206" s="24">
        <v>2.19</v>
      </c>
      <c r="G206" s="24">
        <v>0.02</v>
      </c>
      <c r="H206" s="24">
        <v>1.32</v>
      </c>
      <c r="I206" s="24">
        <v>26.513485500000005</v>
      </c>
      <c r="J206" s="24">
        <v>1.38</v>
      </c>
      <c r="K206" s="24">
        <v>0.03</v>
      </c>
      <c r="L206" s="24">
        <v>0</v>
      </c>
      <c r="M206" s="24">
        <v>0</v>
      </c>
      <c r="N206" s="24">
        <v>0.3</v>
      </c>
      <c r="O206" s="24">
        <v>0.97</v>
      </c>
      <c r="P206" s="24">
        <v>0.05</v>
      </c>
      <c r="Q206" s="24">
        <v>0</v>
      </c>
      <c r="R206" s="24">
        <v>0</v>
      </c>
      <c r="S206" s="24">
        <v>0.06</v>
      </c>
      <c r="T206" s="24">
        <v>0.31</v>
      </c>
      <c r="U206" s="24">
        <v>95.21</v>
      </c>
      <c r="V206" s="24">
        <v>10.89</v>
      </c>
      <c r="W206" s="24">
        <v>7.87</v>
      </c>
      <c r="X206" s="24">
        <v>0.92</v>
      </c>
      <c r="Y206" s="24">
        <v>6.04</v>
      </c>
      <c r="Z206" s="24">
        <v>0.04</v>
      </c>
      <c r="AA206" s="24">
        <v>13.5</v>
      </c>
      <c r="AB206" s="24">
        <v>6.75</v>
      </c>
      <c r="AC206" s="24">
        <v>14.78</v>
      </c>
      <c r="AD206" s="24">
        <v>0.06</v>
      </c>
      <c r="AE206" s="24">
        <v>0</v>
      </c>
      <c r="AF206" s="24">
        <v>0.01</v>
      </c>
      <c r="AG206" s="24">
        <v>0.02</v>
      </c>
      <c r="AH206" s="24">
        <v>0.09</v>
      </c>
      <c r="AI206" s="24">
        <v>0.01</v>
      </c>
      <c r="AJ206" s="25">
        <v>0</v>
      </c>
      <c r="AK206" s="25">
        <v>83.61</v>
      </c>
      <c r="AL206" s="25">
        <v>64.400000000000006</v>
      </c>
      <c r="AM206" s="25">
        <v>134.75</v>
      </c>
      <c r="AN206" s="25">
        <v>127.23</v>
      </c>
      <c r="AO206" s="25">
        <v>40.35</v>
      </c>
      <c r="AP206" s="25">
        <v>68.400000000000006</v>
      </c>
      <c r="AQ206" s="25">
        <v>18.86</v>
      </c>
      <c r="AR206" s="25">
        <v>66.989999999999995</v>
      </c>
      <c r="AS206" s="25">
        <v>90.13</v>
      </c>
      <c r="AT206" s="25">
        <v>85.86</v>
      </c>
      <c r="AU206" s="25">
        <v>145.78</v>
      </c>
      <c r="AV206" s="25">
        <v>56.23</v>
      </c>
      <c r="AW206" s="25">
        <v>77.97</v>
      </c>
      <c r="AX206" s="25">
        <v>290.64999999999998</v>
      </c>
      <c r="AY206" s="25">
        <v>0</v>
      </c>
      <c r="AZ206" s="25">
        <v>78.099999999999994</v>
      </c>
      <c r="BA206" s="25">
        <v>72.97</v>
      </c>
      <c r="BB206" s="25">
        <v>55.67</v>
      </c>
      <c r="BC206" s="25">
        <v>24.84</v>
      </c>
      <c r="BD206" s="25">
        <v>0.04</v>
      </c>
      <c r="BE206" s="25">
        <v>0.02</v>
      </c>
      <c r="BF206" s="25">
        <v>0.01</v>
      </c>
      <c r="BG206" s="25">
        <v>0.02</v>
      </c>
      <c r="BH206" s="25">
        <v>0.03</v>
      </c>
      <c r="BI206" s="25">
        <v>0.12</v>
      </c>
      <c r="BJ206" s="25">
        <v>0</v>
      </c>
      <c r="BK206" s="25">
        <v>0.33</v>
      </c>
      <c r="BL206" s="25">
        <v>0</v>
      </c>
      <c r="BM206" s="25">
        <v>0.1</v>
      </c>
      <c r="BN206" s="25">
        <v>0</v>
      </c>
      <c r="BO206" s="25">
        <v>0</v>
      </c>
      <c r="BP206" s="25">
        <v>0</v>
      </c>
      <c r="BQ206" s="25">
        <v>0.02</v>
      </c>
      <c r="BR206" s="25">
        <v>0.03</v>
      </c>
      <c r="BS206" s="25">
        <v>0.27</v>
      </c>
      <c r="BT206" s="25">
        <v>0</v>
      </c>
      <c r="BU206" s="25">
        <v>0</v>
      </c>
      <c r="BV206" s="25">
        <v>0.02</v>
      </c>
      <c r="BW206" s="25">
        <v>0.01</v>
      </c>
      <c r="BX206" s="25">
        <v>0</v>
      </c>
      <c r="BY206" s="25">
        <v>0</v>
      </c>
      <c r="BZ206" s="25">
        <v>0</v>
      </c>
      <c r="CA206" s="25">
        <v>0</v>
      </c>
      <c r="CB206" s="25">
        <v>28.9</v>
      </c>
      <c r="CC206" s="26"/>
      <c r="CD206" s="26"/>
      <c r="CE206" s="25">
        <v>14.63</v>
      </c>
      <c r="CG206" s="25">
        <v>10.66</v>
      </c>
      <c r="CH206" s="25">
        <v>5.81</v>
      </c>
      <c r="CI206" s="25">
        <v>8.24</v>
      </c>
      <c r="CJ206" s="25">
        <v>93.8</v>
      </c>
      <c r="CK206" s="25">
        <v>37.130000000000003</v>
      </c>
      <c r="CL206" s="25">
        <v>65.459999999999994</v>
      </c>
      <c r="CM206" s="25">
        <v>5.35</v>
      </c>
      <c r="CN206" s="25">
        <v>3.12</v>
      </c>
      <c r="CO206" s="25">
        <v>4.25</v>
      </c>
      <c r="CP206" s="25">
        <v>0</v>
      </c>
      <c r="CQ206" s="25">
        <v>0.24</v>
      </c>
    </row>
    <row r="207" spans="1:95" s="15" customFormat="1" x14ac:dyDescent="0.25">
      <c r="A207" s="18" t="str">
        <f>"-"</f>
        <v>-</v>
      </c>
      <c r="B207" s="19" t="s">
        <v>122</v>
      </c>
      <c r="C207" s="20">
        <v>100</v>
      </c>
      <c r="D207" s="20">
        <v>0.4</v>
      </c>
      <c r="E207" s="20">
        <v>0</v>
      </c>
      <c r="F207" s="20">
        <v>0.4</v>
      </c>
      <c r="G207" s="20">
        <v>0.4</v>
      </c>
      <c r="H207" s="20">
        <v>11.6</v>
      </c>
      <c r="I207" s="20">
        <v>48.68</v>
      </c>
      <c r="J207" s="20">
        <v>0.1</v>
      </c>
      <c r="K207" s="20">
        <v>0</v>
      </c>
      <c r="L207" s="20">
        <v>0</v>
      </c>
      <c r="M207" s="20">
        <v>0</v>
      </c>
      <c r="N207" s="20">
        <v>9</v>
      </c>
      <c r="O207" s="20">
        <v>0.8</v>
      </c>
      <c r="P207" s="20">
        <v>1.8</v>
      </c>
      <c r="Q207" s="20">
        <v>0</v>
      </c>
      <c r="R207" s="20">
        <v>0</v>
      </c>
      <c r="S207" s="20">
        <v>0.8</v>
      </c>
      <c r="T207" s="20">
        <v>0.5</v>
      </c>
      <c r="U207" s="20">
        <v>26</v>
      </c>
      <c r="V207" s="20">
        <v>278</v>
      </c>
      <c r="W207" s="20">
        <v>16</v>
      </c>
      <c r="X207" s="20">
        <v>9</v>
      </c>
      <c r="Y207" s="20">
        <v>11</v>
      </c>
      <c r="Z207" s="20">
        <v>2.2000000000000002</v>
      </c>
      <c r="AA207" s="20">
        <v>0</v>
      </c>
      <c r="AB207" s="20">
        <v>30</v>
      </c>
      <c r="AC207" s="20">
        <v>5</v>
      </c>
      <c r="AD207" s="20">
        <v>0.2</v>
      </c>
      <c r="AE207" s="20">
        <v>0.03</v>
      </c>
      <c r="AF207" s="20">
        <v>0.02</v>
      </c>
      <c r="AG207" s="20">
        <v>0.3</v>
      </c>
      <c r="AH207" s="20">
        <v>0.4</v>
      </c>
      <c r="AI207" s="20">
        <v>10</v>
      </c>
      <c r="AJ207" s="15">
        <v>0</v>
      </c>
      <c r="AK207" s="15">
        <v>12</v>
      </c>
      <c r="AL207" s="15">
        <v>13</v>
      </c>
      <c r="AM207" s="15">
        <v>19</v>
      </c>
      <c r="AN207" s="15">
        <v>18</v>
      </c>
      <c r="AO207" s="15">
        <v>3</v>
      </c>
      <c r="AP207" s="15">
        <v>11</v>
      </c>
      <c r="AQ207" s="15">
        <v>3</v>
      </c>
      <c r="AR207" s="15">
        <v>9</v>
      </c>
      <c r="AS207" s="15">
        <v>17</v>
      </c>
      <c r="AT207" s="15">
        <v>10</v>
      </c>
      <c r="AU207" s="15">
        <v>78</v>
      </c>
      <c r="AV207" s="15">
        <v>7</v>
      </c>
      <c r="AW207" s="15">
        <v>14</v>
      </c>
      <c r="AX207" s="15">
        <v>42</v>
      </c>
      <c r="AY207" s="15">
        <v>0</v>
      </c>
      <c r="AZ207" s="15">
        <v>13</v>
      </c>
      <c r="BA207" s="15">
        <v>16</v>
      </c>
      <c r="BB207" s="15">
        <v>6</v>
      </c>
      <c r="BC207" s="15">
        <v>5</v>
      </c>
      <c r="BD207" s="15">
        <v>0</v>
      </c>
      <c r="BE207" s="15">
        <v>0</v>
      </c>
      <c r="BF207" s="15">
        <v>0</v>
      </c>
      <c r="BG207" s="15">
        <v>0</v>
      </c>
      <c r="BH207" s="15">
        <v>0</v>
      </c>
      <c r="BI207" s="15">
        <v>0</v>
      </c>
      <c r="BJ207" s="15">
        <v>0</v>
      </c>
      <c r="BK207" s="15">
        <v>0</v>
      </c>
      <c r="BL207" s="15">
        <v>0</v>
      </c>
      <c r="BM207" s="15">
        <v>0</v>
      </c>
      <c r="BN207" s="15">
        <v>0</v>
      </c>
      <c r="BO207" s="15">
        <v>0</v>
      </c>
      <c r="BP207" s="15">
        <v>0</v>
      </c>
      <c r="BQ207" s="15">
        <v>0</v>
      </c>
      <c r="BR207" s="15">
        <v>0</v>
      </c>
      <c r="BS207" s="15">
        <v>0</v>
      </c>
      <c r="BT207" s="15">
        <v>0</v>
      </c>
      <c r="BU207" s="15">
        <v>0</v>
      </c>
      <c r="BV207" s="15">
        <v>0</v>
      </c>
      <c r="BW207" s="15">
        <v>0</v>
      </c>
      <c r="BX207" s="15">
        <v>0</v>
      </c>
      <c r="BY207" s="15">
        <v>0</v>
      </c>
      <c r="BZ207" s="15">
        <v>0</v>
      </c>
      <c r="CA207" s="15">
        <v>0</v>
      </c>
      <c r="CB207" s="15">
        <v>86.3</v>
      </c>
      <c r="CC207" s="21"/>
      <c r="CD207" s="21"/>
      <c r="CE207" s="15">
        <v>5</v>
      </c>
      <c r="CG207" s="15">
        <v>2</v>
      </c>
      <c r="CH207" s="15">
        <v>2</v>
      </c>
      <c r="CI207" s="15">
        <v>2</v>
      </c>
      <c r="CJ207" s="15">
        <v>150</v>
      </c>
      <c r="CK207" s="15">
        <v>150</v>
      </c>
      <c r="CL207" s="15">
        <v>150</v>
      </c>
      <c r="CM207" s="15">
        <v>46.8</v>
      </c>
      <c r="CN207" s="15">
        <v>46.8</v>
      </c>
      <c r="CO207" s="15">
        <v>46.8</v>
      </c>
      <c r="CP207" s="15">
        <v>0</v>
      </c>
      <c r="CQ207" s="15">
        <v>0</v>
      </c>
    </row>
    <row r="208" spans="1:95" s="16" customFormat="1" x14ac:dyDescent="0.25">
      <c r="A208" s="27"/>
      <c r="B208" s="28" t="s">
        <v>123</v>
      </c>
      <c r="C208" s="29">
        <f>SUM(C202:C207)</f>
        <v>450</v>
      </c>
      <c r="D208" s="29">
        <v>24.41</v>
      </c>
      <c r="E208" s="29">
        <v>19.3</v>
      </c>
      <c r="F208" s="29">
        <v>8.49</v>
      </c>
      <c r="G208" s="29">
        <v>4.8</v>
      </c>
      <c r="H208" s="29">
        <v>51.57</v>
      </c>
      <c r="I208" s="29">
        <v>377.07</v>
      </c>
      <c r="J208" s="29">
        <v>2.89</v>
      </c>
      <c r="K208" s="29">
        <v>2.63</v>
      </c>
      <c r="L208" s="29">
        <v>0</v>
      </c>
      <c r="M208" s="29">
        <v>0</v>
      </c>
      <c r="N208" s="29">
        <v>21.11</v>
      </c>
      <c r="O208" s="29">
        <v>26.36</v>
      </c>
      <c r="P208" s="29">
        <v>4.1100000000000003</v>
      </c>
      <c r="Q208" s="29">
        <v>0</v>
      </c>
      <c r="R208" s="29">
        <v>0</v>
      </c>
      <c r="S208" s="29">
        <v>2.17</v>
      </c>
      <c r="T208" s="29">
        <v>3.17</v>
      </c>
      <c r="U208" s="29">
        <v>369.19</v>
      </c>
      <c r="V208" s="29">
        <v>457.51</v>
      </c>
      <c r="W208" s="29">
        <v>136.52000000000001</v>
      </c>
      <c r="X208" s="29">
        <v>41.58</v>
      </c>
      <c r="Y208" s="29">
        <v>212.28</v>
      </c>
      <c r="Z208" s="29">
        <v>3.54</v>
      </c>
      <c r="AA208" s="29">
        <v>26.8</v>
      </c>
      <c r="AB208" s="29">
        <v>41.35</v>
      </c>
      <c r="AC208" s="29">
        <v>34.659999999999997</v>
      </c>
      <c r="AD208" s="29">
        <v>2.5499999999999998</v>
      </c>
      <c r="AE208" s="29">
        <v>0.12</v>
      </c>
      <c r="AF208" s="29">
        <v>0.26</v>
      </c>
      <c r="AG208" s="29">
        <v>0.95</v>
      </c>
      <c r="AH208" s="29">
        <v>5.08</v>
      </c>
      <c r="AI208" s="29">
        <v>10.25</v>
      </c>
      <c r="AJ208" s="16">
        <v>0</v>
      </c>
      <c r="AK208" s="16">
        <v>1162.3</v>
      </c>
      <c r="AL208" s="16">
        <v>1128.3399999999999</v>
      </c>
      <c r="AM208" s="16">
        <v>2070.9699999999998</v>
      </c>
      <c r="AN208" s="16">
        <v>1530.9</v>
      </c>
      <c r="AO208" s="16">
        <v>528.82000000000005</v>
      </c>
      <c r="AP208" s="16">
        <v>907.56</v>
      </c>
      <c r="AQ208" s="16">
        <v>227.95</v>
      </c>
      <c r="AR208" s="16">
        <v>1109</v>
      </c>
      <c r="AS208" s="16">
        <v>658.49</v>
      </c>
      <c r="AT208" s="16">
        <v>992.36</v>
      </c>
      <c r="AU208" s="16">
        <v>1315.18</v>
      </c>
      <c r="AV208" s="16">
        <v>633.49</v>
      </c>
      <c r="AW208" s="16">
        <v>486.65</v>
      </c>
      <c r="AX208" s="16">
        <v>4344.55</v>
      </c>
      <c r="AY208" s="16">
        <v>0.53</v>
      </c>
      <c r="AZ208" s="16">
        <v>2223.96</v>
      </c>
      <c r="BA208" s="16">
        <v>1006.93</v>
      </c>
      <c r="BB208" s="16">
        <v>981.91</v>
      </c>
      <c r="BC208" s="16">
        <v>209.01</v>
      </c>
      <c r="BD208" s="16">
        <v>0.04</v>
      </c>
      <c r="BE208" s="16">
        <v>0.02</v>
      </c>
      <c r="BF208" s="16">
        <v>0.01</v>
      </c>
      <c r="BG208" s="16">
        <v>0.02</v>
      </c>
      <c r="BH208" s="16">
        <v>0.03</v>
      </c>
      <c r="BI208" s="16">
        <v>0.12</v>
      </c>
      <c r="BJ208" s="16">
        <v>0</v>
      </c>
      <c r="BK208" s="16">
        <v>0.63</v>
      </c>
      <c r="BL208" s="16">
        <v>0</v>
      </c>
      <c r="BM208" s="16">
        <v>0.26</v>
      </c>
      <c r="BN208" s="16">
        <v>0.02</v>
      </c>
      <c r="BO208" s="16">
        <v>0.03</v>
      </c>
      <c r="BP208" s="16">
        <v>0</v>
      </c>
      <c r="BQ208" s="16">
        <v>0.02</v>
      </c>
      <c r="BR208" s="16">
        <v>0.04</v>
      </c>
      <c r="BS208" s="16">
        <v>1.22</v>
      </c>
      <c r="BT208" s="16">
        <v>0</v>
      </c>
      <c r="BU208" s="16">
        <v>0</v>
      </c>
      <c r="BV208" s="16">
        <v>2.48</v>
      </c>
      <c r="BW208" s="16">
        <v>0.03</v>
      </c>
      <c r="BX208" s="16">
        <v>0</v>
      </c>
      <c r="BY208" s="16">
        <v>0</v>
      </c>
      <c r="BZ208" s="16">
        <v>0</v>
      </c>
      <c r="CA208" s="16">
        <v>0</v>
      </c>
      <c r="CB208" s="16">
        <v>385.06</v>
      </c>
      <c r="CC208" s="13"/>
      <c r="CD208" s="13" t="e">
        <f>$I$208/#REF!*100</f>
        <v>#REF!</v>
      </c>
      <c r="CE208" s="16">
        <v>33.69</v>
      </c>
      <c r="CG208" s="16">
        <v>28.22</v>
      </c>
      <c r="CH208" s="16">
        <v>18.43</v>
      </c>
      <c r="CI208" s="16">
        <v>23.33</v>
      </c>
      <c r="CJ208" s="16">
        <v>2134.0700000000002</v>
      </c>
      <c r="CK208" s="16">
        <v>1110.03</v>
      </c>
      <c r="CL208" s="16">
        <v>1622.05</v>
      </c>
      <c r="CM208" s="16">
        <v>107.58</v>
      </c>
      <c r="CN208" s="16">
        <v>87.52</v>
      </c>
      <c r="CO208" s="16">
        <v>97.71</v>
      </c>
      <c r="CP208" s="16">
        <v>8.5</v>
      </c>
      <c r="CQ208" s="16">
        <v>0.48</v>
      </c>
    </row>
    <row r="209" spans="1:95" s="16" customFormat="1" x14ac:dyDescent="0.25">
      <c r="A209" s="27"/>
      <c r="B209" s="28" t="s">
        <v>124</v>
      </c>
      <c r="C209" s="29">
        <f>C188+C191+C200+C208</f>
        <v>1645</v>
      </c>
      <c r="D209" s="29">
        <v>57.98</v>
      </c>
      <c r="E209" s="29">
        <v>36.94</v>
      </c>
      <c r="F209" s="29">
        <v>37.43</v>
      </c>
      <c r="G209" s="29">
        <v>17.04</v>
      </c>
      <c r="H209" s="29">
        <v>238.65</v>
      </c>
      <c r="I209" s="29">
        <v>1497.19</v>
      </c>
      <c r="J209" s="29">
        <v>14.89</v>
      </c>
      <c r="K209" s="29">
        <v>8.4600000000000009</v>
      </c>
      <c r="L209" s="29">
        <v>0</v>
      </c>
      <c r="M209" s="29">
        <v>0</v>
      </c>
      <c r="N209" s="29">
        <v>81.96</v>
      </c>
      <c r="O209" s="29">
        <v>138.71</v>
      </c>
      <c r="P209" s="29">
        <v>17.98</v>
      </c>
      <c r="Q209" s="29">
        <v>0</v>
      </c>
      <c r="R209" s="29">
        <v>0</v>
      </c>
      <c r="S209" s="29">
        <v>4.08</v>
      </c>
      <c r="T209" s="29">
        <v>11.07</v>
      </c>
      <c r="U209" s="29">
        <v>1511.42</v>
      </c>
      <c r="V209" s="29">
        <v>1787.64</v>
      </c>
      <c r="W209" s="29">
        <v>332.27</v>
      </c>
      <c r="X209" s="29">
        <v>246.34</v>
      </c>
      <c r="Y209" s="29">
        <v>740.66</v>
      </c>
      <c r="Z209" s="29">
        <v>14.73</v>
      </c>
      <c r="AA209" s="29">
        <v>70.62</v>
      </c>
      <c r="AB209" s="29">
        <v>1046.2</v>
      </c>
      <c r="AC209" s="29">
        <v>279.20999999999998</v>
      </c>
      <c r="AD209" s="29">
        <v>9.52</v>
      </c>
      <c r="AE209" s="29">
        <v>0.67</v>
      </c>
      <c r="AF209" s="29">
        <v>0.69</v>
      </c>
      <c r="AG209" s="29">
        <v>8</v>
      </c>
      <c r="AH209" s="29">
        <v>19.690000000000001</v>
      </c>
      <c r="AI209" s="29">
        <v>39.340000000000003</v>
      </c>
      <c r="AJ209" s="16">
        <v>0.2</v>
      </c>
      <c r="AK209" s="16">
        <v>2770.23</v>
      </c>
      <c r="AL209" s="16">
        <v>2459.7600000000002</v>
      </c>
      <c r="AM209" s="16">
        <v>4466.34</v>
      </c>
      <c r="AN209" s="16">
        <v>3731.68</v>
      </c>
      <c r="AO209" s="16">
        <v>1200.57</v>
      </c>
      <c r="AP209" s="16">
        <v>2050.9</v>
      </c>
      <c r="AQ209" s="16">
        <v>620.23</v>
      </c>
      <c r="AR209" s="16">
        <v>2597.58</v>
      </c>
      <c r="AS209" s="16">
        <v>2067.23</v>
      </c>
      <c r="AT209" s="16">
        <v>2694.53</v>
      </c>
      <c r="AU209" s="16">
        <v>3472.47</v>
      </c>
      <c r="AV209" s="16">
        <v>1471.66</v>
      </c>
      <c r="AW209" s="16">
        <v>1753.67</v>
      </c>
      <c r="AX209" s="16">
        <v>9991.39</v>
      </c>
      <c r="AY209" s="16">
        <v>143.24</v>
      </c>
      <c r="AZ209" s="16">
        <v>3753.43</v>
      </c>
      <c r="BA209" s="16">
        <v>2248.1</v>
      </c>
      <c r="BB209" s="16">
        <v>1888.48</v>
      </c>
      <c r="BC209" s="16">
        <v>737.72</v>
      </c>
      <c r="BD209" s="16">
        <v>0.28000000000000003</v>
      </c>
      <c r="BE209" s="16">
        <v>0.13</v>
      </c>
      <c r="BF209" s="16">
        <v>7.0000000000000007E-2</v>
      </c>
      <c r="BG209" s="16">
        <v>0.16</v>
      </c>
      <c r="BH209" s="16">
        <v>0.18</v>
      </c>
      <c r="BI209" s="16">
        <v>0.85</v>
      </c>
      <c r="BJ209" s="16">
        <v>0</v>
      </c>
      <c r="BK209" s="16">
        <v>3.64</v>
      </c>
      <c r="BL209" s="16">
        <v>0</v>
      </c>
      <c r="BM209" s="16">
        <v>1.29</v>
      </c>
      <c r="BN209" s="16">
        <v>0.05</v>
      </c>
      <c r="BO209" s="16">
        <v>0.08</v>
      </c>
      <c r="BP209" s="16">
        <v>0</v>
      </c>
      <c r="BQ209" s="16">
        <v>0.16</v>
      </c>
      <c r="BR209" s="16">
        <v>0.27</v>
      </c>
      <c r="BS209" s="16">
        <v>5.88</v>
      </c>
      <c r="BT209" s="16">
        <v>0.01</v>
      </c>
      <c r="BU209" s="16">
        <v>0</v>
      </c>
      <c r="BV209" s="16">
        <v>8.49</v>
      </c>
      <c r="BW209" s="16">
        <v>0.12</v>
      </c>
      <c r="BX209" s="16">
        <v>0</v>
      </c>
      <c r="BY209" s="16">
        <v>0</v>
      </c>
      <c r="BZ209" s="16">
        <v>0</v>
      </c>
      <c r="CA209" s="16">
        <v>0</v>
      </c>
      <c r="CB209" s="16">
        <v>1428.17</v>
      </c>
      <c r="CC209" s="13"/>
      <c r="CD209" s="13"/>
      <c r="CE209" s="16">
        <v>244.98</v>
      </c>
      <c r="CG209" s="16">
        <v>160.34</v>
      </c>
      <c r="CH209" s="16">
        <v>97.83</v>
      </c>
      <c r="CI209" s="16">
        <v>129.08000000000001</v>
      </c>
      <c r="CJ209" s="16">
        <v>15138.93</v>
      </c>
      <c r="CK209" s="16">
        <v>7894.3</v>
      </c>
      <c r="CL209" s="16">
        <v>11516.62</v>
      </c>
      <c r="CM209" s="16">
        <v>338.58</v>
      </c>
      <c r="CN209" s="16">
        <v>229.29</v>
      </c>
      <c r="CO209" s="16">
        <v>284.08999999999997</v>
      </c>
      <c r="CP209" s="16">
        <v>41.28</v>
      </c>
      <c r="CQ209" s="16">
        <v>2.2000000000000002</v>
      </c>
    </row>
    <row r="211" spans="1:95" x14ac:dyDescent="0.25">
      <c r="B211" s="32" t="s">
        <v>169</v>
      </c>
    </row>
    <row r="212" spans="1:95" x14ac:dyDescent="0.25">
      <c r="B212" s="17" t="s">
        <v>101</v>
      </c>
    </row>
    <row r="213" spans="1:95" s="25" customFormat="1" x14ac:dyDescent="0.25">
      <c r="A213" s="22" t="str">
        <f>"-"</f>
        <v>-</v>
      </c>
      <c r="B213" s="23" t="s">
        <v>102</v>
      </c>
      <c r="C213" s="24">
        <v>40</v>
      </c>
      <c r="D213" s="24">
        <v>3.08</v>
      </c>
      <c r="E213" s="24">
        <v>0</v>
      </c>
      <c r="F213" s="24">
        <v>1.2</v>
      </c>
      <c r="G213" s="24">
        <v>1.2</v>
      </c>
      <c r="H213" s="24">
        <v>21.32</v>
      </c>
      <c r="I213" s="24">
        <v>107.80799999999999</v>
      </c>
      <c r="J213" s="24">
        <v>0.2</v>
      </c>
      <c r="K213" s="24">
        <v>0</v>
      </c>
      <c r="L213" s="24">
        <v>0</v>
      </c>
      <c r="M213" s="24">
        <v>0</v>
      </c>
      <c r="N213" s="24">
        <v>1.32</v>
      </c>
      <c r="O213" s="24">
        <v>18.72</v>
      </c>
      <c r="P213" s="24">
        <v>1.28</v>
      </c>
      <c r="Q213" s="24">
        <v>0</v>
      </c>
      <c r="R213" s="24">
        <v>0</v>
      </c>
      <c r="S213" s="24">
        <v>0.12</v>
      </c>
      <c r="T213" s="24">
        <v>0.64</v>
      </c>
      <c r="U213" s="24">
        <v>171.6</v>
      </c>
      <c r="V213" s="24">
        <v>52.4</v>
      </c>
      <c r="W213" s="24">
        <v>8.8000000000000007</v>
      </c>
      <c r="X213" s="24">
        <v>13.2</v>
      </c>
      <c r="Y213" s="24">
        <v>34</v>
      </c>
      <c r="Z213" s="24">
        <v>0.8</v>
      </c>
      <c r="AA213" s="24">
        <v>0</v>
      </c>
      <c r="AB213" s="24">
        <v>0</v>
      </c>
      <c r="AC213" s="24">
        <v>0</v>
      </c>
      <c r="AD213" s="24">
        <v>0.68</v>
      </c>
      <c r="AE213" s="24">
        <v>0.06</v>
      </c>
      <c r="AF213" s="24">
        <v>0.02</v>
      </c>
      <c r="AG213" s="24">
        <v>0.64</v>
      </c>
      <c r="AH213" s="24">
        <v>1.2</v>
      </c>
      <c r="AI213" s="24">
        <v>0</v>
      </c>
      <c r="AJ213" s="25">
        <v>0</v>
      </c>
      <c r="AK213" s="25">
        <v>148.80000000000001</v>
      </c>
      <c r="AL213" s="25">
        <v>154.4</v>
      </c>
      <c r="AM213" s="25">
        <v>236.4</v>
      </c>
      <c r="AN213" s="25">
        <v>79.599999999999994</v>
      </c>
      <c r="AO213" s="25">
        <v>46.8</v>
      </c>
      <c r="AP213" s="25">
        <v>93.6</v>
      </c>
      <c r="AQ213" s="25">
        <v>35.200000000000003</v>
      </c>
      <c r="AR213" s="25">
        <v>168</v>
      </c>
      <c r="AS213" s="25">
        <v>104.4</v>
      </c>
      <c r="AT213" s="25">
        <v>145.19999999999999</v>
      </c>
      <c r="AU213" s="25">
        <v>120.4</v>
      </c>
      <c r="AV213" s="25">
        <v>64.400000000000006</v>
      </c>
      <c r="AW213" s="25">
        <v>112</v>
      </c>
      <c r="AX213" s="25">
        <v>930</v>
      </c>
      <c r="AY213" s="25">
        <v>0</v>
      </c>
      <c r="AZ213" s="25">
        <v>302.8</v>
      </c>
      <c r="BA213" s="25">
        <v>132.4</v>
      </c>
      <c r="BB213" s="25">
        <v>88.8</v>
      </c>
      <c r="BC213" s="25">
        <v>69.2</v>
      </c>
      <c r="BD213" s="25">
        <v>0</v>
      </c>
      <c r="BE213" s="25">
        <v>0</v>
      </c>
      <c r="BF213" s="25">
        <v>0</v>
      </c>
      <c r="BG213" s="25">
        <v>0</v>
      </c>
      <c r="BH213" s="25">
        <v>0</v>
      </c>
      <c r="BI213" s="25">
        <v>0.01</v>
      </c>
      <c r="BJ213" s="25">
        <v>0</v>
      </c>
      <c r="BK213" s="25">
        <v>0.13</v>
      </c>
      <c r="BL213" s="25">
        <v>0</v>
      </c>
      <c r="BM213" s="25">
        <v>0.06</v>
      </c>
      <c r="BN213" s="25">
        <v>0</v>
      </c>
      <c r="BO213" s="25">
        <v>0</v>
      </c>
      <c r="BP213" s="25">
        <v>0</v>
      </c>
      <c r="BQ213" s="25">
        <v>0</v>
      </c>
      <c r="BR213" s="25">
        <v>0</v>
      </c>
      <c r="BS213" s="25">
        <v>0.47</v>
      </c>
      <c r="BT213" s="25">
        <v>0</v>
      </c>
      <c r="BU213" s="25">
        <v>0</v>
      </c>
      <c r="BV213" s="25">
        <v>0.35</v>
      </c>
      <c r="BW213" s="25">
        <v>0.01</v>
      </c>
      <c r="BX213" s="25">
        <v>0</v>
      </c>
      <c r="BY213" s="25">
        <v>0</v>
      </c>
      <c r="BZ213" s="25">
        <v>0</v>
      </c>
      <c r="CA213" s="25">
        <v>0</v>
      </c>
      <c r="CB213" s="25">
        <v>13.64</v>
      </c>
      <c r="CC213" s="26"/>
      <c r="CD213" s="26"/>
      <c r="CE213" s="25">
        <v>0</v>
      </c>
      <c r="CG213" s="25">
        <v>0</v>
      </c>
      <c r="CH213" s="25">
        <v>0</v>
      </c>
      <c r="CI213" s="25">
        <v>0</v>
      </c>
      <c r="CJ213" s="25">
        <v>665</v>
      </c>
      <c r="CK213" s="25">
        <v>256.2</v>
      </c>
      <c r="CL213" s="25">
        <v>460.6</v>
      </c>
      <c r="CM213" s="25">
        <v>5.32</v>
      </c>
      <c r="CN213" s="25">
        <v>5.32</v>
      </c>
      <c r="CO213" s="25">
        <v>5.32</v>
      </c>
      <c r="CP213" s="25">
        <v>0</v>
      </c>
      <c r="CQ213" s="25">
        <v>0</v>
      </c>
    </row>
    <row r="214" spans="1:95" s="25" customFormat="1" x14ac:dyDescent="0.25">
      <c r="A214" s="22" t="str">
        <f>"-"</f>
        <v>-</v>
      </c>
      <c r="B214" s="23" t="s">
        <v>103</v>
      </c>
      <c r="C214" s="24">
        <v>5</v>
      </c>
      <c r="D214" s="24">
        <v>0.04</v>
      </c>
      <c r="E214" s="24">
        <v>0.04</v>
      </c>
      <c r="F214" s="24">
        <v>3.63</v>
      </c>
      <c r="G214" s="24">
        <v>0</v>
      </c>
      <c r="H214" s="24">
        <v>7.0000000000000007E-2</v>
      </c>
      <c r="I214" s="24">
        <v>33.031999999999996</v>
      </c>
      <c r="J214" s="24">
        <v>2.36</v>
      </c>
      <c r="K214" s="24">
        <v>0.11</v>
      </c>
      <c r="L214" s="24">
        <v>0</v>
      </c>
      <c r="M214" s="24">
        <v>0</v>
      </c>
      <c r="N214" s="24">
        <v>7.0000000000000007E-2</v>
      </c>
      <c r="O214" s="24">
        <v>0</v>
      </c>
      <c r="P214" s="24">
        <v>0</v>
      </c>
      <c r="Q214" s="24">
        <v>0</v>
      </c>
      <c r="R214" s="24">
        <v>0</v>
      </c>
      <c r="S214" s="24">
        <v>0</v>
      </c>
      <c r="T214" s="24">
        <v>7.0000000000000007E-2</v>
      </c>
      <c r="U214" s="24">
        <v>0.75</v>
      </c>
      <c r="V214" s="24">
        <v>1.5</v>
      </c>
      <c r="W214" s="24">
        <v>1.2</v>
      </c>
      <c r="X214" s="24">
        <v>0</v>
      </c>
      <c r="Y214" s="24">
        <v>1.5</v>
      </c>
      <c r="Z214" s="24">
        <v>0.01</v>
      </c>
      <c r="AA214" s="24">
        <v>20</v>
      </c>
      <c r="AB214" s="24">
        <v>15</v>
      </c>
      <c r="AC214" s="24">
        <v>22.5</v>
      </c>
      <c r="AD214" s="24">
        <v>0.05</v>
      </c>
      <c r="AE214" s="24">
        <v>0</v>
      </c>
      <c r="AF214" s="24">
        <v>0.01</v>
      </c>
      <c r="AG214" s="24">
        <v>0.01</v>
      </c>
      <c r="AH214" s="24">
        <v>0.01</v>
      </c>
      <c r="AI214" s="24">
        <v>0</v>
      </c>
      <c r="AJ214" s="25">
        <v>0</v>
      </c>
      <c r="AK214" s="25">
        <v>2.1</v>
      </c>
      <c r="AL214" s="25">
        <v>2.0499999999999998</v>
      </c>
      <c r="AM214" s="25">
        <v>3.8</v>
      </c>
      <c r="AN214" s="25">
        <v>2.25</v>
      </c>
      <c r="AO214" s="25">
        <v>0.85</v>
      </c>
      <c r="AP214" s="25">
        <v>2.35</v>
      </c>
      <c r="AQ214" s="25">
        <v>2.15</v>
      </c>
      <c r="AR214" s="25">
        <v>2.1</v>
      </c>
      <c r="AS214" s="25">
        <v>1.8</v>
      </c>
      <c r="AT214" s="25">
        <v>1.3</v>
      </c>
      <c r="AU214" s="25">
        <v>2.85</v>
      </c>
      <c r="AV214" s="25">
        <v>1.75</v>
      </c>
      <c r="AW214" s="25">
        <v>1.2</v>
      </c>
      <c r="AX214" s="25">
        <v>7.1</v>
      </c>
      <c r="AY214" s="25">
        <v>0</v>
      </c>
      <c r="AZ214" s="25">
        <v>2.4</v>
      </c>
      <c r="BA214" s="25">
        <v>2.7</v>
      </c>
      <c r="BB214" s="25">
        <v>2.1</v>
      </c>
      <c r="BC214" s="25">
        <v>0.5</v>
      </c>
      <c r="BD214" s="25">
        <v>0.13</v>
      </c>
      <c r="BE214" s="25">
        <v>0.06</v>
      </c>
      <c r="BF214" s="25">
        <v>0.03</v>
      </c>
      <c r="BG214" s="25">
        <v>0.08</v>
      </c>
      <c r="BH214" s="25">
        <v>0.09</v>
      </c>
      <c r="BI214" s="25">
        <v>0.4</v>
      </c>
      <c r="BJ214" s="25">
        <v>0</v>
      </c>
      <c r="BK214" s="25">
        <v>1.1000000000000001</v>
      </c>
      <c r="BL214" s="25">
        <v>0</v>
      </c>
      <c r="BM214" s="25">
        <v>0.34</v>
      </c>
      <c r="BN214" s="25">
        <v>0</v>
      </c>
      <c r="BO214" s="25">
        <v>0</v>
      </c>
      <c r="BP214" s="25">
        <v>0</v>
      </c>
      <c r="BQ214" s="25">
        <v>0.08</v>
      </c>
      <c r="BR214" s="25">
        <v>0.12</v>
      </c>
      <c r="BS214" s="25">
        <v>0.9</v>
      </c>
      <c r="BT214" s="25">
        <v>0</v>
      </c>
      <c r="BU214" s="25">
        <v>0</v>
      </c>
      <c r="BV214" s="25">
        <v>0.05</v>
      </c>
      <c r="BW214" s="25">
        <v>0</v>
      </c>
      <c r="BX214" s="25">
        <v>0</v>
      </c>
      <c r="BY214" s="25">
        <v>0</v>
      </c>
      <c r="BZ214" s="25">
        <v>0</v>
      </c>
      <c r="CA214" s="25">
        <v>0</v>
      </c>
      <c r="CB214" s="25">
        <v>1.25</v>
      </c>
      <c r="CC214" s="26"/>
      <c r="CD214" s="26"/>
      <c r="CE214" s="25">
        <v>22.5</v>
      </c>
      <c r="CG214" s="25">
        <v>0.2</v>
      </c>
      <c r="CH214" s="25">
        <v>0.05</v>
      </c>
      <c r="CI214" s="25">
        <v>0.13</v>
      </c>
      <c r="CJ214" s="25">
        <v>10</v>
      </c>
      <c r="CK214" s="25">
        <v>4.0999999999999996</v>
      </c>
      <c r="CL214" s="25">
        <v>7.05</v>
      </c>
      <c r="CM214" s="25">
        <v>0.86</v>
      </c>
      <c r="CN214" s="25">
        <v>0.44</v>
      </c>
      <c r="CO214" s="25">
        <v>0.65</v>
      </c>
      <c r="CP214" s="25">
        <v>0</v>
      </c>
      <c r="CQ214" s="25">
        <v>0</v>
      </c>
    </row>
    <row r="215" spans="1:95" s="25" customFormat="1" x14ac:dyDescent="0.25">
      <c r="A215" s="22" t="str">
        <f>""</f>
        <v/>
      </c>
      <c r="B215" s="23" t="s">
        <v>125</v>
      </c>
      <c r="C215" s="24">
        <v>20</v>
      </c>
      <c r="D215" s="24">
        <v>0.64</v>
      </c>
      <c r="E215" s="24">
        <v>0</v>
      </c>
      <c r="F215" s="24">
        <v>4.21</v>
      </c>
      <c r="G215" s="24">
        <v>0</v>
      </c>
      <c r="H215" s="24">
        <v>0</v>
      </c>
      <c r="I215" s="24">
        <v>40.414000000000009</v>
      </c>
      <c r="J215" s="24">
        <v>0</v>
      </c>
      <c r="K215" s="24">
        <v>0</v>
      </c>
      <c r="L215" s="24">
        <v>0</v>
      </c>
      <c r="M215" s="24">
        <v>0</v>
      </c>
      <c r="N215" s="24">
        <v>0</v>
      </c>
      <c r="O215" s="24">
        <v>0</v>
      </c>
      <c r="P215" s="24">
        <v>0</v>
      </c>
      <c r="Q215" s="24">
        <v>0</v>
      </c>
      <c r="R215" s="24">
        <v>0</v>
      </c>
      <c r="S215" s="24">
        <v>0</v>
      </c>
      <c r="T215" s="24">
        <v>0</v>
      </c>
      <c r="U215" s="24">
        <v>0</v>
      </c>
      <c r="V215" s="24">
        <v>0</v>
      </c>
      <c r="W215" s="24">
        <v>0</v>
      </c>
      <c r="X215" s="24">
        <v>0</v>
      </c>
      <c r="Y215" s="24">
        <v>0</v>
      </c>
      <c r="Z215" s="24">
        <v>0</v>
      </c>
      <c r="AA215" s="24">
        <v>0</v>
      </c>
      <c r="AB215" s="24">
        <v>0</v>
      </c>
      <c r="AC215" s="24">
        <v>0</v>
      </c>
      <c r="AD215" s="24">
        <v>0</v>
      </c>
      <c r="AE215" s="24">
        <v>0</v>
      </c>
      <c r="AF215" s="24">
        <v>0</v>
      </c>
      <c r="AG215" s="24">
        <v>0</v>
      </c>
      <c r="AH215" s="24">
        <v>0</v>
      </c>
      <c r="AI215" s="24">
        <v>0</v>
      </c>
      <c r="AJ215" s="25">
        <v>0</v>
      </c>
      <c r="AK215" s="25">
        <v>0</v>
      </c>
      <c r="AL215" s="25">
        <v>0</v>
      </c>
      <c r="AM215" s="25">
        <v>0</v>
      </c>
      <c r="AN215" s="25">
        <v>0</v>
      </c>
      <c r="AO215" s="25">
        <v>0</v>
      </c>
      <c r="AP215" s="25">
        <v>0</v>
      </c>
      <c r="AQ215" s="25">
        <v>0</v>
      </c>
      <c r="AR215" s="25">
        <v>0</v>
      </c>
      <c r="AS215" s="25">
        <v>0</v>
      </c>
      <c r="AT215" s="25">
        <v>0</v>
      </c>
      <c r="AU215" s="25">
        <v>0</v>
      </c>
      <c r="AV215" s="25">
        <v>0</v>
      </c>
      <c r="AW215" s="25">
        <v>0</v>
      </c>
      <c r="AX215" s="25">
        <v>0</v>
      </c>
      <c r="AY215" s="25">
        <v>0</v>
      </c>
      <c r="AZ215" s="25">
        <v>0</v>
      </c>
      <c r="BA215" s="25">
        <v>0</v>
      </c>
      <c r="BB215" s="25">
        <v>0</v>
      </c>
      <c r="BC215" s="25">
        <v>0</v>
      </c>
      <c r="BD215" s="25">
        <v>0</v>
      </c>
      <c r="BE215" s="25">
        <v>0</v>
      </c>
      <c r="BF215" s="25">
        <v>0</v>
      </c>
      <c r="BG215" s="25">
        <v>0</v>
      </c>
      <c r="BH215" s="25">
        <v>0</v>
      </c>
      <c r="BI215" s="25">
        <v>0</v>
      </c>
      <c r="BJ215" s="25">
        <v>0</v>
      </c>
      <c r="BK215" s="25">
        <v>0</v>
      </c>
      <c r="BL215" s="25">
        <v>0</v>
      </c>
      <c r="BM215" s="25">
        <v>0</v>
      </c>
      <c r="BN215" s="25">
        <v>0</v>
      </c>
      <c r="BO215" s="25">
        <v>0</v>
      </c>
      <c r="BP215" s="25">
        <v>0</v>
      </c>
      <c r="BQ215" s="25">
        <v>0</v>
      </c>
      <c r="BR215" s="25">
        <v>0</v>
      </c>
      <c r="BS215" s="25">
        <v>0</v>
      </c>
      <c r="BT215" s="25">
        <v>0</v>
      </c>
      <c r="BU215" s="25">
        <v>0</v>
      </c>
      <c r="BV215" s="25">
        <v>0</v>
      </c>
      <c r="BW215" s="25">
        <v>0</v>
      </c>
      <c r="BX215" s="25">
        <v>0</v>
      </c>
      <c r="BY215" s="25">
        <v>0</v>
      </c>
      <c r="BZ215" s="25">
        <v>0</v>
      </c>
      <c r="CA215" s="25">
        <v>0</v>
      </c>
      <c r="CB215" s="25">
        <v>16.22</v>
      </c>
      <c r="CC215" s="26"/>
      <c r="CD215" s="26"/>
      <c r="CE215" s="25">
        <v>0</v>
      </c>
      <c r="CG215" s="25">
        <v>0</v>
      </c>
      <c r="CH215" s="25">
        <v>0</v>
      </c>
      <c r="CI215" s="25">
        <v>0</v>
      </c>
      <c r="CJ215" s="25">
        <v>0</v>
      </c>
      <c r="CK215" s="25">
        <v>0</v>
      </c>
      <c r="CL215" s="25">
        <v>0</v>
      </c>
      <c r="CM215" s="25">
        <v>0</v>
      </c>
      <c r="CN215" s="25">
        <v>0</v>
      </c>
      <c r="CO215" s="25">
        <v>0</v>
      </c>
      <c r="CP215" s="25">
        <v>0</v>
      </c>
      <c r="CQ215" s="25">
        <v>0</v>
      </c>
    </row>
    <row r="216" spans="1:95" s="25" customFormat="1" x14ac:dyDescent="0.25">
      <c r="A216" s="22" t="str">
        <f>"31/10"</f>
        <v>31/10</v>
      </c>
      <c r="B216" s="23" t="s">
        <v>153</v>
      </c>
      <c r="C216" s="24">
        <v>180</v>
      </c>
      <c r="D216" s="24">
        <v>1.46</v>
      </c>
      <c r="E216" s="24">
        <v>1.28</v>
      </c>
      <c r="F216" s="24">
        <v>1.1499999999999999</v>
      </c>
      <c r="G216" s="24">
        <v>0.04</v>
      </c>
      <c r="H216" s="24">
        <v>11.05</v>
      </c>
      <c r="I216" s="24">
        <v>58.098509999999997</v>
      </c>
      <c r="J216" s="24">
        <v>0.77</v>
      </c>
      <c r="K216" s="24">
        <v>0</v>
      </c>
      <c r="L216" s="24">
        <v>0</v>
      </c>
      <c r="M216" s="24">
        <v>0</v>
      </c>
      <c r="N216" s="24">
        <v>10.95</v>
      </c>
      <c r="O216" s="24">
        <v>0</v>
      </c>
      <c r="P216" s="24">
        <v>0.09</v>
      </c>
      <c r="Q216" s="24">
        <v>0</v>
      </c>
      <c r="R216" s="24">
        <v>0</v>
      </c>
      <c r="S216" s="24">
        <v>0.05</v>
      </c>
      <c r="T216" s="24">
        <v>0.37</v>
      </c>
      <c r="U216" s="24">
        <v>22.36</v>
      </c>
      <c r="V216" s="24">
        <v>65.31</v>
      </c>
      <c r="W216" s="24">
        <v>52.64</v>
      </c>
      <c r="X216" s="24">
        <v>5.99</v>
      </c>
      <c r="Y216" s="24">
        <v>37.67</v>
      </c>
      <c r="Z216" s="24">
        <v>7.0000000000000007E-2</v>
      </c>
      <c r="AA216" s="24">
        <v>9</v>
      </c>
      <c r="AB216" s="24">
        <v>4.05</v>
      </c>
      <c r="AC216" s="24">
        <v>9.9</v>
      </c>
      <c r="AD216" s="24">
        <v>0</v>
      </c>
      <c r="AE216" s="24">
        <v>0.02</v>
      </c>
      <c r="AF216" s="24">
        <v>0.06</v>
      </c>
      <c r="AG216" s="24">
        <v>0.04</v>
      </c>
      <c r="AH216" s="24">
        <v>0.36</v>
      </c>
      <c r="AI216" s="24">
        <v>0.23</v>
      </c>
      <c r="AJ216" s="25">
        <v>0</v>
      </c>
      <c r="AK216" s="25">
        <v>0</v>
      </c>
      <c r="AL216" s="25">
        <v>0</v>
      </c>
      <c r="AM216" s="25">
        <v>0</v>
      </c>
      <c r="AN216" s="25">
        <v>0</v>
      </c>
      <c r="AO216" s="25">
        <v>0</v>
      </c>
      <c r="AP216" s="25">
        <v>0</v>
      </c>
      <c r="AQ216" s="25">
        <v>0</v>
      </c>
      <c r="AR216" s="25">
        <v>0</v>
      </c>
      <c r="AS216" s="25">
        <v>0</v>
      </c>
      <c r="AT216" s="25">
        <v>0</v>
      </c>
      <c r="AU216" s="25">
        <v>0</v>
      </c>
      <c r="AV216" s="25">
        <v>0</v>
      </c>
      <c r="AW216" s="25">
        <v>0</v>
      </c>
      <c r="AX216" s="25">
        <v>0</v>
      </c>
      <c r="AY216" s="25">
        <v>0</v>
      </c>
      <c r="AZ216" s="25">
        <v>0</v>
      </c>
      <c r="BA216" s="25">
        <v>0</v>
      </c>
      <c r="BB216" s="25">
        <v>0</v>
      </c>
      <c r="BC216" s="25">
        <v>0</v>
      </c>
      <c r="BD216" s="25">
        <v>0</v>
      </c>
      <c r="BE216" s="25">
        <v>0</v>
      </c>
      <c r="BF216" s="25">
        <v>0</v>
      </c>
      <c r="BG216" s="25">
        <v>0</v>
      </c>
      <c r="BH216" s="25">
        <v>0</v>
      </c>
      <c r="BI216" s="25">
        <v>0</v>
      </c>
      <c r="BJ216" s="25">
        <v>0</v>
      </c>
      <c r="BK216" s="25">
        <v>0</v>
      </c>
      <c r="BL216" s="25">
        <v>0</v>
      </c>
      <c r="BM216" s="25">
        <v>0</v>
      </c>
      <c r="BN216" s="25">
        <v>0</v>
      </c>
      <c r="BO216" s="25">
        <v>0</v>
      </c>
      <c r="BP216" s="25">
        <v>0</v>
      </c>
      <c r="BQ216" s="25">
        <v>0</v>
      </c>
      <c r="BR216" s="25">
        <v>0</v>
      </c>
      <c r="BS216" s="25">
        <v>0</v>
      </c>
      <c r="BT216" s="25">
        <v>0</v>
      </c>
      <c r="BU216" s="25">
        <v>0</v>
      </c>
      <c r="BV216" s="25">
        <v>0</v>
      </c>
      <c r="BW216" s="25">
        <v>0</v>
      </c>
      <c r="BX216" s="25">
        <v>0</v>
      </c>
      <c r="BY216" s="25">
        <v>0</v>
      </c>
      <c r="BZ216" s="25">
        <v>0</v>
      </c>
      <c r="CA216" s="25">
        <v>0</v>
      </c>
      <c r="CB216" s="25">
        <v>175.14</v>
      </c>
      <c r="CC216" s="26"/>
      <c r="CD216" s="26"/>
      <c r="CE216" s="25">
        <v>9.68</v>
      </c>
      <c r="CG216" s="25">
        <v>6.92</v>
      </c>
      <c r="CH216" s="25">
        <v>3.77</v>
      </c>
      <c r="CI216" s="25">
        <v>5.35</v>
      </c>
      <c r="CJ216" s="25">
        <v>605.25</v>
      </c>
      <c r="CK216" s="25">
        <v>223.2</v>
      </c>
      <c r="CL216" s="25">
        <v>414.23</v>
      </c>
      <c r="CM216" s="25">
        <v>36.020000000000003</v>
      </c>
      <c r="CN216" s="25">
        <v>19.37</v>
      </c>
      <c r="CO216" s="25">
        <v>27.69</v>
      </c>
      <c r="CP216" s="25">
        <v>9</v>
      </c>
      <c r="CQ216" s="25">
        <v>0</v>
      </c>
    </row>
    <row r="217" spans="1:95" s="15" customFormat="1" ht="31.5" x14ac:dyDescent="0.25">
      <c r="A217" s="18" t="str">
        <f>"5/4"</f>
        <v>5/4</v>
      </c>
      <c r="B217" s="19" t="s">
        <v>137</v>
      </c>
      <c r="C217" s="20">
        <v>180</v>
      </c>
      <c r="D217" s="20">
        <v>4.78</v>
      </c>
      <c r="E217" s="20">
        <v>2.12</v>
      </c>
      <c r="F217" s="20">
        <v>4.13</v>
      </c>
      <c r="G217" s="20">
        <v>0.28999999999999998</v>
      </c>
      <c r="H217" s="20">
        <v>26.59</v>
      </c>
      <c r="I217" s="20">
        <v>161.26514279999998</v>
      </c>
      <c r="J217" s="20">
        <v>2.98</v>
      </c>
      <c r="K217" s="20">
        <v>0.08</v>
      </c>
      <c r="L217" s="20">
        <v>0</v>
      </c>
      <c r="M217" s="20">
        <v>0</v>
      </c>
      <c r="N217" s="20">
        <v>7.69</v>
      </c>
      <c r="O217" s="20">
        <v>17.95</v>
      </c>
      <c r="P217" s="20">
        <v>0.94</v>
      </c>
      <c r="Q217" s="20">
        <v>0</v>
      </c>
      <c r="R217" s="20">
        <v>0</v>
      </c>
      <c r="S217" s="20">
        <v>7.0000000000000007E-2</v>
      </c>
      <c r="T217" s="20">
        <v>1.1499999999999999</v>
      </c>
      <c r="U217" s="20">
        <v>211.64</v>
      </c>
      <c r="V217" s="20">
        <v>126.56</v>
      </c>
      <c r="W217" s="20">
        <v>83.44</v>
      </c>
      <c r="X217" s="20">
        <v>13.37</v>
      </c>
      <c r="Y217" s="20">
        <v>78.91</v>
      </c>
      <c r="Z217" s="20">
        <v>0.34</v>
      </c>
      <c r="AA217" s="20">
        <v>17.28</v>
      </c>
      <c r="AB217" s="20">
        <v>14.4</v>
      </c>
      <c r="AC217" s="20">
        <v>32.04</v>
      </c>
      <c r="AD217" s="20">
        <v>0.47</v>
      </c>
      <c r="AE217" s="20">
        <v>0.05</v>
      </c>
      <c r="AF217" s="20">
        <v>0.1</v>
      </c>
      <c r="AG217" s="20">
        <v>0.34</v>
      </c>
      <c r="AH217" s="20">
        <v>1.45</v>
      </c>
      <c r="AI217" s="20">
        <v>0.37</v>
      </c>
      <c r="AJ217" s="15">
        <v>0</v>
      </c>
      <c r="AK217" s="15">
        <v>134.07</v>
      </c>
      <c r="AL217" s="15">
        <v>123.21</v>
      </c>
      <c r="AM217" s="15">
        <v>221.86</v>
      </c>
      <c r="AN217" s="15">
        <v>70.56</v>
      </c>
      <c r="AO217" s="15">
        <v>42.54</v>
      </c>
      <c r="AP217" s="15">
        <v>86.87</v>
      </c>
      <c r="AQ217" s="15">
        <v>31.23</v>
      </c>
      <c r="AR217" s="15">
        <v>147.61000000000001</v>
      </c>
      <c r="AS217" s="15">
        <v>93.26</v>
      </c>
      <c r="AT217" s="15">
        <v>128.12</v>
      </c>
      <c r="AU217" s="15">
        <v>104.8</v>
      </c>
      <c r="AV217" s="15">
        <v>58.04</v>
      </c>
      <c r="AW217" s="15">
        <v>99.62</v>
      </c>
      <c r="AX217" s="15">
        <v>871.11</v>
      </c>
      <c r="AY217" s="15">
        <v>0</v>
      </c>
      <c r="AZ217" s="15">
        <v>283.17</v>
      </c>
      <c r="BA217" s="15">
        <v>145.31</v>
      </c>
      <c r="BB217" s="15">
        <v>74.52</v>
      </c>
      <c r="BC217" s="15">
        <v>59.9</v>
      </c>
      <c r="BD217" s="15">
        <v>0.09</v>
      </c>
      <c r="BE217" s="15">
        <v>0.04</v>
      </c>
      <c r="BF217" s="15">
        <v>0.02</v>
      </c>
      <c r="BG217" s="15">
        <v>0.05</v>
      </c>
      <c r="BH217" s="15">
        <v>0.05</v>
      </c>
      <c r="BI217" s="15">
        <v>0.25</v>
      </c>
      <c r="BJ217" s="15">
        <v>0</v>
      </c>
      <c r="BK217" s="15">
        <v>0.7</v>
      </c>
      <c r="BL217" s="15">
        <v>0</v>
      </c>
      <c r="BM217" s="15">
        <v>0.22</v>
      </c>
      <c r="BN217" s="15">
        <v>0</v>
      </c>
      <c r="BO217" s="15">
        <v>0</v>
      </c>
      <c r="BP217" s="15">
        <v>0</v>
      </c>
      <c r="BQ217" s="15">
        <v>0.05</v>
      </c>
      <c r="BR217" s="15">
        <v>7.0000000000000007E-2</v>
      </c>
      <c r="BS217" s="15">
        <v>0.56999999999999995</v>
      </c>
      <c r="BT217" s="15">
        <v>0</v>
      </c>
      <c r="BU217" s="15">
        <v>0</v>
      </c>
      <c r="BV217" s="15">
        <v>0.03</v>
      </c>
      <c r="BW217" s="15">
        <v>0</v>
      </c>
      <c r="BX217" s="15">
        <v>0</v>
      </c>
      <c r="BY217" s="15">
        <v>0</v>
      </c>
      <c r="BZ217" s="15">
        <v>0</v>
      </c>
      <c r="CA217" s="15">
        <v>0</v>
      </c>
      <c r="CB217" s="15">
        <v>162.62</v>
      </c>
      <c r="CC217" s="21"/>
      <c r="CD217" s="21"/>
      <c r="CE217" s="15">
        <v>19.68</v>
      </c>
      <c r="CG217" s="15">
        <v>30.04</v>
      </c>
      <c r="CH217" s="15">
        <v>13.01</v>
      </c>
      <c r="CI217" s="15">
        <v>21.52</v>
      </c>
      <c r="CJ217" s="15">
        <v>1687.83</v>
      </c>
      <c r="CK217" s="15">
        <v>759.8</v>
      </c>
      <c r="CL217" s="15">
        <v>1223.82</v>
      </c>
      <c r="CM217" s="15">
        <v>39.39</v>
      </c>
      <c r="CN217" s="15">
        <v>20.58</v>
      </c>
      <c r="CO217" s="15">
        <v>29.99</v>
      </c>
      <c r="CP217" s="15">
        <v>4.5</v>
      </c>
      <c r="CQ217" s="15">
        <v>0.45</v>
      </c>
    </row>
    <row r="218" spans="1:95" s="16" customFormat="1" x14ac:dyDescent="0.25">
      <c r="A218" s="27"/>
      <c r="B218" s="28" t="s">
        <v>107</v>
      </c>
      <c r="C218" s="29">
        <f>SUM(C213:C217)</f>
        <v>425</v>
      </c>
      <c r="D218" s="29">
        <v>9.99</v>
      </c>
      <c r="E218" s="29">
        <v>3.44</v>
      </c>
      <c r="F218" s="29">
        <v>14.31</v>
      </c>
      <c r="G218" s="29">
        <v>1.53</v>
      </c>
      <c r="H218" s="29">
        <v>59.02</v>
      </c>
      <c r="I218" s="29">
        <v>400.62</v>
      </c>
      <c r="J218" s="29">
        <v>6.3</v>
      </c>
      <c r="K218" s="29">
        <v>0.19</v>
      </c>
      <c r="L218" s="29">
        <v>0</v>
      </c>
      <c r="M218" s="29">
        <v>0</v>
      </c>
      <c r="N218" s="29">
        <v>20.03</v>
      </c>
      <c r="O218" s="29">
        <v>36.67</v>
      </c>
      <c r="P218" s="29">
        <v>2.3199999999999998</v>
      </c>
      <c r="Q218" s="29">
        <v>0</v>
      </c>
      <c r="R218" s="29">
        <v>0</v>
      </c>
      <c r="S218" s="29">
        <v>0.24</v>
      </c>
      <c r="T218" s="29">
        <v>2.2400000000000002</v>
      </c>
      <c r="U218" s="29">
        <v>406.36</v>
      </c>
      <c r="V218" s="29">
        <v>245.77</v>
      </c>
      <c r="W218" s="29">
        <v>146.08000000000001</v>
      </c>
      <c r="X218" s="29">
        <v>32.549999999999997</v>
      </c>
      <c r="Y218" s="29">
        <v>152.07</v>
      </c>
      <c r="Z218" s="29">
        <v>1.22</v>
      </c>
      <c r="AA218" s="29">
        <v>46.28</v>
      </c>
      <c r="AB218" s="29">
        <v>33.450000000000003</v>
      </c>
      <c r="AC218" s="29">
        <v>64.44</v>
      </c>
      <c r="AD218" s="29">
        <v>1.2</v>
      </c>
      <c r="AE218" s="29">
        <v>0.13</v>
      </c>
      <c r="AF218" s="29">
        <v>0.19</v>
      </c>
      <c r="AG218" s="29">
        <v>1.02</v>
      </c>
      <c r="AH218" s="29">
        <v>3.02</v>
      </c>
      <c r="AI218" s="29">
        <v>0.61</v>
      </c>
      <c r="AJ218" s="16">
        <v>0</v>
      </c>
      <c r="AK218" s="16">
        <v>284.97000000000003</v>
      </c>
      <c r="AL218" s="16">
        <v>279.66000000000003</v>
      </c>
      <c r="AM218" s="16">
        <v>462.06</v>
      </c>
      <c r="AN218" s="16">
        <v>152.41</v>
      </c>
      <c r="AO218" s="16">
        <v>90.19</v>
      </c>
      <c r="AP218" s="16">
        <v>182.82</v>
      </c>
      <c r="AQ218" s="16">
        <v>68.58</v>
      </c>
      <c r="AR218" s="16">
        <v>317.70999999999998</v>
      </c>
      <c r="AS218" s="16">
        <v>199.46</v>
      </c>
      <c r="AT218" s="16">
        <v>274.62</v>
      </c>
      <c r="AU218" s="16">
        <v>228.05</v>
      </c>
      <c r="AV218" s="16">
        <v>124.19</v>
      </c>
      <c r="AW218" s="16">
        <v>212.82</v>
      </c>
      <c r="AX218" s="16">
        <v>1808.21</v>
      </c>
      <c r="AY218" s="16">
        <v>0</v>
      </c>
      <c r="AZ218" s="16">
        <v>588.37</v>
      </c>
      <c r="BA218" s="16">
        <v>280.41000000000003</v>
      </c>
      <c r="BB218" s="16">
        <v>165.42</v>
      </c>
      <c r="BC218" s="16">
        <v>129.6</v>
      </c>
      <c r="BD218" s="16">
        <v>0.22</v>
      </c>
      <c r="BE218" s="16">
        <v>0.1</v>
      </c>
      <c r="BF218" s="16">
        <v>0.05</v>
      </c>
      <c r="BG218" s="16">
        <v>0.12</v>
      </c>
      <c r="BH218" s="16">
        <v>0.14000000000000001</v>
      </c>
      <c r="BI218" s="16">
        <v>0.66</v>
      </c>
      <c r="BJ218" s="16">
        <v>0</v>
      </c>
      <c r="BK218" s="16">
        <v>1.94</v>
      </c>
      <c r="BL218" s="16">
        <v>0</v>
      </c>
      <c r="BM218" s="16">
        <v>0.62</v>
      </c>
      <c r="BN218" s="16">
        <v>0</v>
      </c>
      <c r="BO218" s="16">
        <v>0</v>
      </c>
      <c r="BP218" s="16">
        <v>0</v>
      </c>
      <c r="BQ218" s="16">
        <v>0.13</v>
      </c>
      <c r="BR218" s="16">
        <v>0.19</v>
      </c>
      <c r="BS218" s="16">
        <v>1.94</v>
      </c>
      <c r="BT218" s="16">
        <v>0</v>
      </c>
      <c r="BU218" s="16">
        <v>0</v>
      </c>
      <c r="BV218" s="16">
        <v>0.43</v>
      </c>
      <c r="BW218" s="16">
        <v>0.01</v>
      </c>
      <c r="BX218" s="16">
        <v>0</v>
      </c>
      <c r="BY218" s="16">
        <v>0</v>
      </c>
      <c r="BZ218" s="16">
        <v>0</v>
      </c>
      <c r="CA218" s="16">
        <v>0</v>
      </c>
      <c r="CB218" s="16">
        <v>368.86</v>
      </c>
      <c r="CC218" s="13"/>
      <c r="CD218" s="13" t="e">
        <f>$I$218/#REF!*100</f>
        <v>#REF!</v>
      </c>
      <c r="CE218" s="16">
        <v>51.86</v>
      </c>
      <c r="CG218" s="16">
        <v>37.159999999999997</v>
      </c>
      <c r="CH218" s="16">
        <v>16.829999999999998</v>
      </c>
      <c r="CI218" s="16">
        <v>26.99</v>
      </c>
      <c r="CJ218" s="16">
        <v>2968.08</v>
      </c>
      <c r="CK218" s="16">
        <v>1243.3</v>
      </c>
      <c r="CL218" s="16">
        <v>2105.69</v>
      </c>
      <c r="CM218" s="16">
        <v>81.58</v>
      </c>
      <c r="CN218" s="16">
        <v>45.71</v>
      </c>
      <c r="CO218" s="16">
        <v>63.64</v>
      </c>
      <c r="CP218" s="16">
        <v>13.5</v>
      </c>
      <c r="CQ218" s="16">
        <v>0.45</v>
      </c>
    </row>
    <row r="219" spans="1:95" x14ac:dyDescent="0.25">
      <c r="B219" s="17" t="s">
        <v>108</v>
      </c>
    </row>
    <row r="220" spans="1:95" s="15" customFormat="1" x14ac:dyDescent="0.25">
      <c r="A220" s="18" t="str">
        <f>"-"</f>
        <v>-</v>
      </c>
      <c r="B220" s="19" t="s">
        <v>128</v>
      </c>
      <c r="C220" s="20">
        <v>100</v>
      </c>
      <c r="D220" s="20">
        <v>0.6</v>
      </c>
      <c r="E220" s="20">
        <v>0</v>
      </c>
      <c r="F220" s="20">
        <v>0.3</v>
      </c>
      <c r="G220" s="20">
        <v>0.3</v>
      </c>
      <c r="H220" s="20">
        <v>5.6</v>
      </c>
      <c r="I220" s="20">
        <v>24.879999999999995</v>
      </c>
      <c r="J220" s="20">
        <v>0.1</v>
      </c>
      <c r="K220" s="20">
        <v>0</v>
      </c>
      <c r="L220" s="20">
        <v>0</v>
      </c>
      <c r="M220" s="20">
        <v>0</v>
      </c>
      <c r="N220" s="20">
        <v>4.5999999999999996</v>
      </c>
      <c r="O220" s="20">
        <v>0</v>
      </c>
      <c r="P220" s="20">
        <v>1</v>
      </c>
      <c r="Q220" s="20">
        <v>0</v>
      </c>
      <c r="R220" s="20">
        <v>0</v>
      </c>
      <c r="S220" s="20">
        <v>0.1</v>
      </c>
      <c r="T220" s="20">
        <v>0.4</v>
      </c>
      <c r="U220" s="20">
        <v>2</v>
      </c>
      <c r="V220" s="20">
        <v>238</v>
      </c>
      <c r="W220" s="20">
        <v>15</v>
      </c>
      <c r="X220" s="20">
        <v>9</v>
      </c>
      <c r="Y220" s="20">
        <v>12</v>
      </c>
      <c r="Z220" s="20">
        <v>0.4</v>
      </c>
      <c r="AA220" s="20">
        <v>0</v>
      </c>
      <c r="AB220" s="20">
        <v>30</v>
      </c>
      <c r="AC220" s="20">
        <v>5</v>
      </c>
      <c r="AD220" s="20">
        <v>0.1</v>
      </c>
      <c r="AE220" s="20">
        <v>0.03</v>
      </c>
      <c r="AF220" s="20">
        <v>0.03</v>
      </c>
      <c r="AG220" s="20">
        <v>0.6</v>
      </c>
      <c r="AH220" s="20">
        <v>0.7</v>
      </c>
      <c r="AI220" s="20">
        <v>15</v>
      </c>
      <c r="AJ220" s="15">
        <v>0</v>
      </c>
      <c r="AK220" s="15">
        <v>0</v>
      </c>
      <c r="AL220" s="15">
        <v>0</v>
      </c>
      <c r="AM220" s="15">
        <v>450</v>
      </c>
      <c r="AN220" s="15">
        <v>387</v>
      </c>
      <c r="AO220" s="15">
        <v>115</v>
      </c>
      <c r="AP220" s="15">
        <v>216</v>
      </c>
      <c r="AQ220" s="15">
        <v>72</v>
      </c>
      <c r="AR220" s="15">
        <v>225</v>
      </c>
      <c r="AS220" s="15">
        <v>160</v>
      </c>
      <c r="AT220" s="15">
        <v>174</v>
      </c>
      <c r="AU220" s="15">
        <v>344</v>
      </c>
      <c r="AV220" s="15">
        <v>156</v>
      </c>
      <c r="AW220" s="15">
        <v>93</v>
      </c>
      <c r="AX220" s="15">
        <v>897</v>
      </c>
      <c r="AY220" s="15">
        <v>0</v>
      </c>
      <c r="AZ220" s="15">
        <v>518</v>
      </c>
      <c r="BA220" s="15">
        <v>278</v>
      </c>
      <c r="BB220" s="15">
        <v>242</v>
      </c>
      <c r="BC220" s="15">
        <v>50</v>
      </c>
      <c r="BD220" s="15">
        <v>0.1</v>
      </c>
      <c r="BE220" s="15">
        <v>7.0000000000000007E-2</v>
      </c>
      <c r="BF220" s="15">
        <v>0.04</v>
      </c>
      <c r="BG220" s="15">
        <v>0.08</v>
      </c>
      <c r="BH220" s="15">
        <v>0.09</v>
      </c>
      <c r="BI220" s="15">
        <v>0.45</v>
      </c>
      <c r="BJ220" s="15">
        <v>0.03</v>
      </c>
      <c r="BK220" s="15">
        <v>0.56000000000000005</v>
      </c>
      <c r="BL220" s="15">
        <v>0.02</v>
      </c>
      <c r="BM220" s="15">
        <v>0.31</v>
      </c>
      <c r="BN220" s="15">
        <v>0.04</v>
      </c>
      <c r="BO220" s="15">
        <v>0</v>
      </c>
      <c r="BP220" s="15">
        <v>0</v>
      </c>
      <c r="BQ220" s="15">
        <v>0.04</v>
      </c>
      <c r="BR220" s="15">
        <v>0.08</v>
      </c>
      <c r="BS220" s="15">
        <v>0.69</v>
      </c>
      <c r="BT220" s="15">
        <v>0.01</v>
      </c>
      <c r="BU220" s="15">
        <v>0</v>
      </c>
      <c r="BV220" s="15">
        <v>0.02</v>
      </c>
      <c r="BW220" s="15">
        <v>0.03</v>
      </c>
      <c r="BX220" s="15">
        <v>0.08</v>
      </c>
      <c r="BY220" s="15">
        <v>0</v>
      </c>
      <c r="BZ220" s="15">
        <v>0</v>
      </c>
      <c r="CA220" s="15">
        <v>0</v>
      </c>
      <c r="CB220" s="15">
        <v>93</v>
      </c>
      <c r="CC220" s="21"/>
      <c r="CD220" s="21"/>
      <c r="CE220" s="15">
        <v>5</v>
      </c>
      <c r="CG220" s="15">
        <v>0</v>
      </c>
      <c r="CH220" s="15">
        <v>0</v>
      </c>
      <c r="CI220" s="15">
        <v>0</v>
      </c>
      <c r="CJ220" s="15">
        <v>0</v>
      </c>
      <c r="CK220" s="15">
        <v>0</v>
      </c>
      <c r="CL220" s="15">
        <v>0</v>
      </c>
      <c r="CM220" s="15">
        <v>0</v>
      </c>
      <c r="CN220" s="15">
        <v>0</v>
      </c>
      <c r="CO220" s="15">
        <v>0</v>
      </c>
      <c r="CP220" s="15">
        <v>0</v>
      </c>
      <c r="CQ220" s="15">
        <v>0</v>
      </c>
    </row>
    <row r="221" spans="1:95" s="16" customFormat="1" x14ac:dyDescent="0.25">
      <c r="A221" s="27"/>
      <c r="B221" s="28" t="s">
        <v>110</v>
      </c>
      <c r="C221" s="29">
        <f>SUM(C220)</f>
        <v>100</v>
      </c>
      <c r="D221" s="29">
        <v>0.6</v>
      </c>
      <c r="E221" s="29">
        <v>0</v>
      </c>
      <c r="F221" s="29">
        <v>0.3</v>
      </c>
      <c r="G221" s="29">
        <v>0.3</v>
      </c>
      <c r="H221" s="29">
        <v>5.6</v>
      </c>
      <c r="I221" s="29">
        <v>24.88</v>
      </c>
      <c r="J221" s="29">
        <v>0.1</v>
      </c>
      <c r="K221" s="29">
        <v>0</v>
      </c>
      <c r="L221" s="29">
        <v>0</v>
      </c>
      <c r="M221" s="29">
        <v>0</v>
      </c>
      <c r="N221" s="29">
        <v>4.5999999999999996</v>
      </c>
      <c r="O221" s="29">
        <v>0</v>
      </c>
      <c r="P221" s="29">
        <v>1</v>
      </c>
      <c r="Q221" s="29">
        <v>0</v>
      </c>
      <c r="R221" s="29">
        <v>0</v>
      </c>
      <c r="S221" s="29">
        <v>0.1</v>
      </c>
      <c r="T221" s="29">
        <v>0.4</v>
      </c>
      <c r="U221" s="29">
        <v>2</v>
      </c>
      <c r="V221" s="29">
        <v>238</v>
      </c>
      <c r="W221" s="29">
        <v>15</v>
      </c>
      <c r="X221" s="29">
        <v>9</v>
      </c>
      <c r="Y221" s="29">
        <v>12</v>
      </c>
      <c r="Z221" s="29">
        <v>0.4</v>
      </c>
      <c r="AA221" s="29">
        <v>0</v>
      </c>
      <c r="AB221" s="29">
        <v>30</v>
      </c>
      <c r="AC221" s="29">
        <v>5</v>
      </c>
      <c r="AD221" s="29">
        <v>0.1</v>
      </c>
      <c r="AE221" s="29">
        <v>0.03</v>
      </c>
      <c r="AF221" s="29">
        <v>0.03</v>
      </c>
      <c r="AG221" s="29">
        <v>0.6</v>
      </c>
      <c r="AH221" s="29">
        <v>0.7</v>
      </c>
      <c r="AI221" s="29">
        <v>15</v>
      </c>
      <c r="AJ221" s="16">
        <v>0</v>
      </c>
      <c r="AK221" s="16">
        <v>0</v>
      </c>
      <c r="AL221" s="16">
        <v>0</v>
      </c>
      <c r="AM221" s="16">
        <v>450</v>
      </c>
      <c r="AN221" s="16">
        <v>387</v>
      </c>
      <c r="AO221" s="16">
        <v>115</v>
      </c>
      <c r="AP221" s="16">
        <v>216</v>
      </c>
      <c r="AQ221" s="16">
        <v>72</v>
      </c>
      <c r="AR221" s="16">
        <v>225</v>
      </c>
      <c r="AS221" s="16">
        <v>160</v>
      </c>
      <c r="AT221" s="16">
        <v>174</v>
      </c>
      <c r="AU221" s="16">
        <v>344</v>
      </c>
      <c r="AV221" s="16">
        <v>156</v>
      </c>
      <c r="AW221" s="16">
        <v>93</v>
      </c>
      <c r="AX221" s="16">
        <v>897</v>
      </c>
      <c r="AY221" s="16">
        <v>0</v>
      </c>
      <c r="AZ221" s="16">
        <v>518</v>
      </c>
      <c r="BA221" s="16">
        <v>278</v>
      </c>
      <c r="BB221" s="16">
        <v>242</v>
      </c>
      <c r="BC221" s="16">
        <v>50</v>
      </c>
      <c r="BD221" s="16">
        <v>0.1</v>
      </c>
      <c r="BE221" s="16">
        <v>7.0000000000000007E-2</v>
      </c>
      <c r="BF221" s="16">
        <v>0.04</v>
      </c>
      <c r="BG221" s="16">
        <v>0.08</v>
      </c>
      <c r="BH221" s="16">
        <v>0.09</v>
      </c>
      <c r="BI221" s="16">
        <v>0.45</v>
      </c>
      <c r="BJ221" s="16">
        <v>0.03</v>
      </c>
      <c r="BK221" s="16">
        <v>0.56000000000000005</v>
      </c>
      <c r="BL221" s="16">
        <v>0.02</v>
      </c>
      <c r="BM221" s="16">
        <v>0.31</v>
      </c>
      <c r="BN221" s="16">
        <v>0.04</v>
      </c>
      <c r="BO221" s="16">
        <v>0</v>
      </c>
      <c r="BP221" s="16">
        <v>0</v>
      </c>
      <c r="BQ221" s="16">
        <v>0.04</v>
      </c>
      <c r="BR221" s="16">
        <v>0.08</v>
      </c>
      <c r="BS221" s="16">
        <v>0.69</v>
      </c>
      <c r="BT221" s="16">
        <v>0.01</v>
      </c>
      <c r="BU221" s="16">
        <v>0</v>
      </c>
      <c r="BV221" s="16">
        <v>0.02</v>
      </c>
      <c r="BW221" s="16">
        <v>0.03</v>
      </c>
      <c r="BX221" s="16">
        <v>0.08</v>
      </c>
      <c r="BY221" s="16">
        <v>0</v>
      </c>
      <c r="BZ221" s="16">
        <v>0</v>
      </c>
      <c r="CA221" s="16">
        <v>0</v>
      </c>
      <c r="CB221" s="16">
        <v>93</v>
      </c>
      <c r="CC221" s="13"/>
      <c r="CD221" s="13" t="e">
        <f>$I$221/#REF!*100</f>
        <v>#REF!</v>
      </c>
      <c r="CE221" s="16">
        <v>5</v>
      </c>
      <c r="CG221" s="16">
        <v>0</v>
      </c>
      <c r="CH221" s="16">
        <v>0</v>
      </c>
      <c r="CI221" s="16">
        <v>0</v>
      </c>
      <c r="CJ221" s="16">
        <v>0</v>
      </c>
      <c r="CK221" s="16">
        <v>0</v>
      </c>
      <c r="CL221" s="16">
        <v>0</v>
      </c>
      <c r="CM221" s="16">
        <v>0</v>
      </c>
      <c r="CN221" s="16">
        <v>0</v>
      </c>
      <c r="CO221" s="16">
        <v>0</v>
      </c>
      <c r="CP221" s="16">
        <v>0</v>
      </c>
      <c r="CQ221" s="16">
        <v>0</v>
      </c>
    </row>
    <row r="222" spans="1:95" x14ac:dyDescent="0.25">
      <c r="B222" s="17" t="s">
        <v>111</v>
      </c>
    </row>
    <row r="223" spans="1:95" s="25" customFormat="1" x14ac:dyDescent="0.25">
      <c r="A223" s="22" t="str">
        <f>"-"</f>
        <v>-</v>
      </c>
      <c r="B223" s="23" t="s">
        <v>112</v>
      </c>
      <c r="C223" s="24">
        <v>20</v>
      </c>
      <c r="D223" s="24">
        <v>1.32</v>
      </c>
      <c r="E223" s="24">
        <v>0</v>
      </c>
      <c r="F223" s="24">
        <v>0.13</v>
      </c>
      <c r="G223" s="24">
        <v>0.13</v>
      </c>
      <c r="H223" s="24">
        <v>9.3800000000000008</v>
      </c>
      <c r="I223" s="24">
        <v>44.780199999999994</v>
      </c>
      <c r="J223" s="24">
        <v>0</v>
      </c>
      <c r="K223" s="24">
        <v>0</v>
      </c>
      <c r="L223" s="24">
        <v>0</v>
      </c>
      <c r="M223" s="24">
        <v>0</v>
      </c>
      <c r="N223" s="24">
        <v>0.22</v>
      </c>
      <c r="O223" s="24">
        <v>9.1199999999999992</v>
      </c>
      <c r="P223" s="24">
        <v>0.04</v>
      </c>
      <c r="Q223" s="24">
        <v>0</v>
      </c>
      <c r="R223" s="24">
        <v>0</v>
      </c>
      <c r="S223" s="24">
        <v>0</v>
      </c>
      <c r="T223" s="24">
        <v>0.36</v>
      </c>
      <c r="U223" s="24">
        <v>0</v>
      </c>
      <c r="V223" s="24">
        <v>0</v>
      </c>
      <c r="W223" s="24">
        <v>0</v>
      </c>
      <c r="X223" s="24">
        <v>0</v>
      </c>
      <c r="Y223" s="24">
        <v>0</v>
      </c>
      <c r="Z223" s="24">
        <v>0</v>
      </c>
      <c r="AA223" s="24">
        <v>0</v>
      </c>
      <c r="AB223" s="24">
        <v>0</v>
      </c>
      <c r="AC223" s="24">
        <v>0</v>
      </c>
      <c r="AD223" s="24">
        <v>0</v>
      </c>
      <c r="AE223" s="24">
        <v>0</v>
      </c>
      <c r="AF223" s="24">
        <v>0</v>
      </c>
      <c r="AG223" s="24">
        <v>0</v>
      </c>
      <c r="AH223" s="24">
        <v>0</v>
      </c>
      <c r="AI223" s="24">
        <v>0</v>
      </c>
      <c r="AJ223" s="25">
        <v>0</v>
      </c>
      <c r="AK223" s="25">
        <v>63.86</v>
      </c>
      <c r="AL223" s="25">
        <v>66.47</v>
      </c>
      <c r="AM223" s="25">
        <v>101.79</v>
      </c>
      <c r="AN223" s="25">
        <v>33.76</v>
      </c>
      <c r="AO223" s="25">
        <v>20.010000000000002</v>
      </c>
      <c r="AP223" s="25">
        <v>40.020000000000003</v>
      </c>
      <c r="AQ223" s="25">
        <v>15.14</v>
      </c>
      <c r="AR223" s="25">
        <v>72.38</v>
      </c>
      <c r="AS223" s="25">
        <v>44.89</v>
      </c>
      <c r="AT223" s="25">
        <v>62.64</v>
      </c>
      <c r="AU223" s="25">
        <v>51.68</v>
      </c>
      <c r="AV223" s="25">
        <v>27.14</v>
      </c>
      <c r="AW223" s="25">
        <v>48.02</v>
      </c>
      <c r="AX223" s="25">
        <v>401.59</v>
      </c>
      <c r="AY223" s="25">
        <v>0</v>
      </c>
      <c r="AZ223" s="25">
        <v>130.85</v>
      </c>
      <c r="BA223" s="25">
        <v>56.9</v>
      </c>
      <c r="BB223" s="25">
        <v>37.76</v>
      </c>
      <c r="BC223" s="25">
        <v>29.93</v>
      </c>
      <c r="BD223" s="25">
        <v>0</v>
      </c>
      <c r="BE223" s="25">
        <v>0</v>
      </c>
      <c r="BF223" s="25">
        <v>0</v>
      </c>
      <c r="BG223" s="25">
        <v>0</v>
      </c>
      <c r="BH223" s="25">
        <v>0</v>
      </c>
      <c r="BI223" s="25">
        <v>0</v>
      </c>
      <c r="BJ223" s="25">
        <v>0</v>
      </c>
      <c r="BK223" s="25">
        <v>0.02</v>
      </c>
      <c r="BL223" s="25">
        <v>0</v>
      </c>
      <c r="BM223" s="25">
        <v>0</v>
      </c>
      <c r="BN223" s="25">
        <v>0</v>
      </c>
      <c r="BO223" s="25">
        <v>0</v>
      </c>
      <c r="BP223" s="25">
        <v>0</v>
      </c>
      <c r="BQ223" s="25">
        <v>0</v>
      </c>
      <c r="BR223" s="25">
        <v>0</v>
      </c>
      <c r="BS223" s="25">
        <v>0.01</v>
      </c>
      <c r="BT223" s="25">
        <v>0</v>
      </c>
      <c r="BU223" s="25">
        <v>0</v>
      </c>
      <c r="BV223" s="25">
        <v>0.06</v>
      </c>
      <c r="BW223" s="25">
        <v>0</v>
      </c>
      <c r="BX223" s="25">
        <v>0</v>
      </c>
      <c r="BY223" s="25">
        <v>0</v>
      </c>
      <c r="BZ223" s="25">
        <v>0</v>
      </c>
      <c r="CA223" s="25">
        <v>0</v>
      </c>
      <c r="CB223" s="25">
        <v>7.82</v>
      </c>
      <c r="CC223" s="26"/>
      <c r="CD223" s="26"/>
      <c r="CE223" s="25">
        <v>0</v>
      </c>
      <c r="CG223" s="25">
        <v>0</v>
      </c>
      <c r="CH223" s="25">
        <v>0</v>
      </c>
      <c r="CI223" s="25">
        <v>0</v>
      </c>
      <c r="CJ223" s="25">
        <v>380</v>
      </c>
      <c r="CK223" s="25">
        <v>146.4</v>
      </c>
      <c r="CL223" s="25">
        <v>263.2</v>
      </c>
      <c r="CM223" s="25">
        <v>3.04</v>
      </c>
      <c r="CN223" s="25">
        <v>3.04</v>
      </c>
      <c r="CO223" s="25">
        <v>3.04</v>
      </c>
      <c r="CP223" s="25">
        <v>0</v>
      </c>
      <c r="CQ223" s="25">
        <v>0</v>
      </c>
    </row>
    <row r="224" spans="1:95" s="25" customFormat="1" x14ac:dyDescent="0.25">
      <c r="A224" s="22" t="str">
        <f>"-"</f>
        <v>-</v>
      </c>
      <c r="B224" s="23" t="s">
        <v>113</v>
      </c>
      <c r="C224" s="24">
        <v>20</v>
      </c>
      <c r="D224" s="24">
        <v>1.32</v>
      </c>
      <c r="E224" s="24">
        <v>0</v>
      </c>
      <c r="F224" s="24">
        <v>0.24</v>
      </c>
      <c r="G224" s="24">
        <v>0.24</v>
      </c>
      <c r="H224" s="24">
        <v>8.34</v>
      </c>
      <c r="I224" s="24">
        <v>38.676000000000002</v>
      </c>
      <c r="J224" s="24">
        <v>0.04</v>
      </c>
      <c r="K224" s="24">
        <v>0</v>
      </c>
      <c r="L224" s="24">
        <v>0</v>
      </c>
      <c r="M224" s="24">
        <v>0</v>
      </c>
      <c r="N224" s="24">
        <v>0.24</v>
      </c>
      <c r="O224" s="24">
        <v>6.44</v>
      </c>
      <c r="P224" s="24">
        <v>1.66</v>
      </c>
      <c r="Q224" s="24">
        <v>0</v>
      </c>
      <c r="R224" s="24">
        <v>0</v>
      </c>
      <c r="S224" s="24">
        <v>0.2</v>
      </c>
      <c r="T224" s="24">
        <v>0.5</v>
      </c>
      <c r="U224" s="24">
        <v>122</v>
      </c>
      <c r="V224" s="24">
        <v>49</v>
      </c>
      <c r="W224" s="24">
        <v>7</v>
      </c>
      <c r="X224" s="24">
        <v>9.4</v>
      </c>
      <c r="Y224" s="24">
        <v>31.6</v>
      </c>
      <c r="Z224" s="24">
        <v>0.78</v>
      </c>
      <c r="AA224" s="24">
        <v>0</v>
      </c>
      <c r="AB224" s="24">
        <v>1</v>
      </c>
      <c r="AC224" s="24">
        <v>0.2</v>
      </c>
      <c r="AD224" s="24">
        <v>0.28000000000000003</v>
      </c>
      <c r="AE224" s="24">
        <v>0.04</v>
      </c>
      <c r="AF224" s="24">
        <v>0.02</v>
      </c>
      <c r="AG224" s="24">
        <v>0.14000000000000001</v>
      </c>
      <c r="AH224" s="24">
        <v>0.4</v>
      </c>
      <c r="AI224" s="24">
        <v>0</v>
      </c>
      <c r="AJ224" s="25">
        <v>0</v>
      </c>
      <c r="AK224" s="25">
        <v>64.400000000000006</v>
      </c>
      <c r="AL224" s="25">
        <v>49.6</v>
      </c>
      <c r="AM224" s="25">
        <v>85.4</v>
      </c>
      <c r="AN224" s="25">
        <v>44.6</v>
      </c>
      <c r="AO224" s="25">
        <v>18.600000000000001</v>
      </c>
      <c r="AP224" s="25">
        <v>39.6</v>
      </c>
      <c r="AQ224" s="25">
        <v>16</v>
      </c>
      <c r="AR224" s="25">
        <v>74.2</v>
      </c>
      <c r="AS224" s="25">
        <v>59.4</v>
      </c>
      <c r="AT224" s="25">
        <v>58.2</v>
      </c>
      <c r="AU224" s="25">
        <v>92.8</v>
      </c>
      <c r="AV224" s="25">
        <v>24.8</v>
      </c>
      <c r="AW224" s="25">
        <v>62</v>
      </c>
      <c r="AX224" s="25">
        <v>311.8</v>
      </c>
      <c r="AY224" s="25">
        <v>0</v>
      </c>
      <c r="AZ224" s="25">
        <v>105.2</v>
      </c>
      <c r="BA224" s="25">
        <v>58.2</v>
      </c>
      <c r="BB224" s="25">
        <v>36</v>
      </c>
      <c r="BC224" s="25">
        <v>26</v>
      </c>
      <c r="BD224" s="25">
        <v>0</v>
      </c>
      <c r="BE224" s="25">
        <v>0</v>
      </c>
      <c r="BF224" s="25">
        <v>0</v>
      </c>
      <c r="BG224" s="25">
        <v>0</v>
      </c>
      <c r="BH224" s="25">
        <v>0</v>
      </c>
      <c r="BI224" s="25">
        <v>0</v>
      </c>
      <c r="BJ224" s="25">
        <v>0</v>
      </c>
      <c r="BK224" s="25">
        <v>0.03</v>
      </c>
      <c r="BL224" s="25">
        <v>0</v>
      </c>
      <c r="BM224" s="25">
        <v>0</v>
      </c>
      <c r="BN224" s="25">
        <v>0</v>
      </c>
      <c r="BO224" s="25">
        <v>0</v>
      </c>
      <c r="BP224" s="25">
        <v>0</v>
      </c>
      <c r="BQ224" s="25">
        <v>0</v>
      </c>
      <c r="BR224" s="25">
        <v>0</v>
      </c>
      <c r="BS224" s="25">
        <v>0.02</v>
      </c>
      <c r="BT224" s="25">
        <v>0</v>
      </c>
      <c r="BU224" s="25">
        <v>0</v>
      </c>
      <c r="BV224" s="25">
        <v>0.1</v>
      </c>
      <c r="BW224" s="25">
        <v>0.02</v>
      </c>
      <c r="BX224" s="25">
        <v>0</v>
      </c>
      <c r="BY224" s="25">
        <v>0</v>
      </c>
      <c r="BZ224" s="25">
        <v>0</v>
      </c>
      <c r="CA224" s="25">
        <v>0</v>
      </c>
      <c r="CB224" s="25">
        <v>9.4</v>
      </c>
      <c r="CC224" s="26"/>
      <c r="CD224" s="26"/>
      <c r="CE224" s="25">
        <v>0.17</v>
      </c>
      <c r="CG224" s="25">
        <v>1</v>
      </c>
      <c r="CH224" s="25">
        <v>1</v>
      </c>
      <c r="CI224" s="25">
        <v>1</v>
      </c>
      <c r="CJ224" s="25">
        <v>190</v>
      </c>
      <c r="CK224" s="25">
        <v>73.2</v>
      </c>
      <c r="CL224" s="25">
        <v>131.6</v>
      </c>
      <c r="CM224" s="25">
        <v>1.9</v>
      </c>
      <c r="CN224" s="25">
        <v>1.58</v>
      </c>
      <c r="CO224" s="25">
        <v>1.74</v>
      </c>
      <c r="CP224" s="25">
        <v>0</v>
      </c>
      <c r="CQ224" s="25">
        <v>0</v>
      </c>
    </row>
    <row r="225" spans="1:95" s="25" customFormat="1" x14ac:dyDescent="0.25">
      <c r="A225" s="22" t="str">
        <f>"6/10"</f>
        <v>6/10</v>
      </c>
      <c r="B225" s="23" t="s">
        <v>129</v>
      </c>
      <c r="C225" s="24">
        <v>180</v>
      </c>
      <c r="D225" s="24">
        <v>0.92</v>
      </c>
      <c r="E225" s="24">
        <v>0</v>
      </c>
      <c r="F225" s="24">
        <v>0.05</v>
      </c>
      <c r="G225" s="24">
        <v>0.05</v>
      </c>
      <c r="H225" s="24">
        <v>20.86</v>
      </c>
      <c r="I225" s="24">
        <v>78.839027999999999</v>
      </c>
      <c r="J225" s="24">
        <v>0.02</v>
      </c>
      <c r="K225" s="24">
        <v>0</v>
      </c>
      <c r="L225" s="24">
        <v>0</v>
      </c>
      <c r="M225" s="24">
        <v>0</v>
      </c>
      <c r="N225" s="24">
        <v>17.27</v>
      </c>
      <c r="O225" s="24">
        <v>0.51</v>
      </c>
      <c r="P225" s="24">
        <v>3.08</v>
      </c>
      <c r="Q225" s="24">
        <v>0</v>
      </c>
      <c r="R225" s="24">
        <v>0</v>
      </c>
      <c r="S225" s="24">
        <v>0.27</v>
      </c>
      <c r="T225" s="24">
        <v>0.73</v>
      </c>
      <c r="U225" s="24">
        <v>3.12</v>
      </c>
      <c r="V225" s="24">
        <v>306.24</v>
      </c>
      <c r="W225" s="24">
        <v>28.2</v>
      </c>
      <c r="X225" s="24">
        <v>17.96</v>
      </c>
      <c r="Y225" s="24">
        <v>24.44</v>
      </c>
      <c r="Z225" s="24">
        <v>0.57999999999999996</v>
      </c>
      <c r="AA225" s="24">
        <v>0</v>
      </c>
      <c r="AB225" s="24">
        <v>567</v>
      </c>
      <c r="AC225" s="24">
        <v>104.94</v>
      </c>
      <c r="AD225" s="24">
        <v>0.99</v>
      </c>
      <c r="AE225" s="24">
        <v>0.02</v>
      </c>
      <c r="AF225" s="24">
        <v>0.03</v>
      </c>
      <c r="AG225" s="24">
        <v>0.46</v>
      </c>
      <c r="AH225" s="24">
        <v>0.7</v>
      </c>
      <c r="AI225" s="24">
        <v>0.28999999999999998</v>
      </c>
      <c r="AJ225" s="25">
        <v>0</v>
      </c>
      <c r="AK225" s="25">
        <v>0.01</v>
      </c>
      <c r="AL225" s="25">
        <v>0.01</v>
      </c>
      <c r="AM225" s="25">
        <v>0.01</v>
      </c>
      <c r="AN225" s="25">
        <v>0.02</v>
      </c>
      <c r="AO225" s="25">
        <v>0</v>
      </c>
      <c r="AP225" s="25">
        <v>0.01</v>
      </c>
      <c r="AQ225" s="25">
        <v>0</v>
      </c>
      <c r="AR225" s="25">
        <v>0.01</v>
      </c>
      <c r="AS225" s="25">
        <v>0.01</v>
      </c>
      <c r="AT225" s="25">
        <v>0.01</v>
      </c>
      <c r="AU225" s="25">
        <v>0.05</v>
      </c>
      <c r="AV225" s="25">
        <v>0</v>
      </c>
      <c r="AW225" s="25">
        <v>0.01</v>
      </c>
      <c r="AX225" s="25">
        <v>0.02</v>
      </c>
      <c r="AY225" s="25">
        <v>0</v>
      </c>
      <c r="AZ225" s="25">
        <v>0.01</v>
      </c>
      <c r="BA225" s="25">
        <v>0.01</v>
      </c>
      <c r="BB225" s="25">
        <v>0.01</v>
      </c>
      <c r="BC225" s="25">
        <v>0</v>
      </c>
      <c r="BD225" s="25">
        <v>0</v>
      </c>
      <c r="BE225" s="25">
        <v>0</v>
      </c>
      <c r="BF225" s="25">
        <v>0</v>
      </c>
      <c r="BG225" s="25">
        <v>0</v>
      </c>
      <c r="BH225" s="25">
        <v>0</v>
      </c>
      <c r="BI225" s="25">
        <v>0</v>
      </c>
      <c r="BJ225" s="25">
        <v>0</v>
      </c>
      <c r="BK225" s="25">
        <v>0</v>
      </c>
      <c r="BL225" s="25">
        <v>0</v>
      </c>
      <c r="BM225" s="25">
        <v>0</v>
      </c>
      <c r="BN225" s="25">
        <v>0</v>
      </c>
      <c r="BO225" s="25">
        <v>0</v>
      </c>
      <c r="BP225" s="25">
        <v>0</v>
      </c>
      <c r="BQ225" s="25">
        <v>0</v>
      </c>
      <c r="BR225" s="25">
        <v>0</v>
      </c>
      <c r="BS225" s="25">
        <v>0.01</v>
      </c>
      <c r="BT225" s="25">
        <v>0</v>
      </c>
      <c r="BU225" s="25">
        <v>0</v>
      </c>
      <c r="BV225" s="25">
        <v>0.01</v>
      </c>
      <c r="BW225" s="25">
        <v>0</v>
      </c>
      <c r="BX225" s="25">
        <v>0</v>
      </c>
      <c r="BY225" s="25">
        <v>0</v>
      </c>
      <c r="BZ225" s="25">
        <v>0</v>
      </c>
      <c r="CA225" s="25">
        <v>0</v>
      </c>
      <c r="CB225" s="25">
        <v>192.61</v>
      </c>
      <c r="CC225" s="26"/>
      <c r="CD225" s="26"/>
      <c r="CE225" s="25">
        <v>94.5</v>
      </c>
      <c r="CG225" s="25">
        <v>3.95</v>
      </c>
      <c r="CH225" s="25">
        <v>3.95</v>
      </c>
      <c r="CI225" s="25">
        <v>3.95</v>
      </c>
      <c r="CJ225" s="25">
        <v>454.5</v>
      </c>
      <c r="CK225" s="25">
        <v>172.98</v>
      </c>
      <c r="CL225" s="25">
        <v>313.74</v>
      </c>
      <c r="CM225" s="25">
        <v>41.94</v>
      </c>
      <c r="CN225" s="25">
        <v>24.93</v>
      </c>
      <c r="CO225" s="25">
        <v>33.44</v>
      </c>
      <c r="CP225" s="25">
        <v>9</v>
      </c>
      <c r="CQ225" s="25">
        <v>0</v>
      </c>
    </row>
    <row r="226" spans="1:95" s="25" customFormat="1" ht="31.5" x14ac:dyDescent="0.25">
      <c r="A226" s="22" t="str">
        <f>"32/1"</f>
        <v>32/1</v>
      </c>
      <c r="B226" s="23" t="s">
        <v>130</v>
      </c>
      <c r="C226" s="24">
        <v>50</v>
      </c>
      <c r="D226" s="24">
        <v>0.69</v>
      </c>
      <c r="E226" s="24">
        <v>0</v>
      </c>
      <c r="F226" s="24">
        <v>2.98</v>
      </c>
      <c r="G226" s="24">
        <v>2.98</v>
      </c>
      <c r="H226" s="24">
        <v>4.51</v>
      </c>
      <c r="I226" s="24">
        <v>44.932072920000003</v>
      </c>
      <c r="J226" s="24">
        <v>0.38</v>
      </c>
      <c r="K226" s="24">
        <v>1.95</v>
      </c>
      <c r="L226" s="24">
        <v>0</v>
      </c>
      <c r="M226" s="24">
        <v>0</v>
      </c>
      <c r="N226" s="24">
        <v>3.37</v>
      </c>
      <c r="O226" s="24">
        <v>0.04</v>
      </c>
      <c r="P226" s="24">
        <v>1.0900000000000001</v>
      </c>
      <c r="Q226" s="24">
        <v>0</v>
      </c>
      <c r="R226" s="24">
        <v>0</v>
      </c>
      <c r="S226" s="24">
        <v>0.05</v>
      </c>
      <c r="T226" s="24">
        <v>0.73</v>
      </c>
      <c r="U226" s="24">
        <v>111.56</v>
      </c>
      <c r="V226" s="24">
        <v>111.68</v>
      </c>
      <c r="W226" s="24">
        <v>17.04</v>
      </c>
      <c r="X226" s="24">
        <v>9.65</v>
      </c>
      <c r="Y226" s="24">
        <v>19</v>
      </c>
      <c r="Z226" s="24">
        <v>0.62</v>
      </c>
      <c r="AA226" s="24">
        <v>0</v>
      </c>
      <c r="AB226" s="24">
        <v>4.12</v>
      </c>
      <c r="AC226" s="24">
        <v>0.99</v>
      </c>
      <c r="AD226" s="24">
        <v>1.37</v>
      </c>
      <c r="AE226" s="24">
        <v>0.01</v>
      </c>
      <c r="AF226" s="24">
        <v>0.02</v>
      </c>
      <c r="AG226" s="24">
        <v>7.0000000000000007E-2</v>
      </c>
      <c r="AH226" s="24">
        <v>0.2</v>
      </c>
      <c r="AI226" s="24">
        <v>0.97</v>
      </c>
      <c r="AJ226" s="25">
        <v>0</v>
      </c>
      <c r="AK226" s="25">
        <v>24.4</v>
      </c>
      <c r="AL226" s="25">
        <v>27.62</v>
      </c>
      <c r="AM226" s="25">
        <v>30.85</v>
      </c>
      <c r="AN226" s="25">
        <v>42.35</v>
      </c>
      <c r="AO226" s="25">
        <v>9.2100000000000009</v>
      </c>
      <c r="AP226" s="25">
        <v>24.4</v>
      </c>
      <c r="AQ226" s="25">
        <v>5.98</v>
      </c>
      <c r="AR226" s="25">
        <v>20.72</v>
      </c>
      <c r="AS226" s="25">
        <v>18.420000000000002</v>
      </c>
      <c r="AT226" s="25">
        <v>33.61</v>
      </c>
      <c r="AU226" s="25">
        <v>151</v>
      </c>
      <c r="AV226" s="25">
        <v>6.45</v>
      </c>
      <c r="AW226" s="25">
        <v>17.489999999999998</v>
      </c>
      <c r="AX226" s="25">
        <v>126.14</v>
      </c>
      <c r="AY226" s="25">
        <v>0</v>
      </c>
      <c r="AZ226" s="25">
        <v>21.64</v>
      </c>
      <c r="BA226" s="25">
        <v>29</v>
      </c>
      <c r="BB226" s="25">
        <v>23.02</v>
      </c>
      <c r="BC226" s="25">
        <v>6.91</v>
      </c>
      <c r="BD226" s="25">
        <v>0</v>
      </c>
      <c r="BE226" s="25">
        <v>0</v>
      </c>
      <c r="BF226" s="25">
        <v>0</v>
      </c>
      <c r="BG226" s="25">
        <v>0</v>
      </c>
      <c r="BH226" s="25">
        <v>0</v>
      </c>
      <c r="BI226" s="25">
        <v>0</v>
      </c>
      <c r="BJ226" s="25">
        <v>0</v>
      </c>
      <c r="BK226" s="25">
        <v>0.18</v>
      </c>
      <c r="BL226" s="25">
        <v>0</v>
      </c>
      <c r="BM226" s="25">
        <v>0.12</v>
      </c>
      <c r="BN226" s="25">
        <v>0.01</v>
      </c>
      <c r="BO226" s="25">
        <v>0.02</v>
      </c>
      <c r="BP226" s="25">
        <v>0</v>
      </c>
      <c r="BQ226" s="25">
        <v>0</v>
      </c>
      <c r="BR226" s="25">
        <v>0</v>
      </c>
      <c r="BS226" s="25">
        <v>0.7</v>
      </c>
      <c r="BT226" s="25">
        <v>0</v>
      </c>
      <c r="BU226" s="25">
        <v>0</v>
      </c>
      <c r="BV226" s="25">
        <v>1.73</v>
      </c>
      <c r="BW226" s="25">
        <v>0</v>
      </c>
      <c r="BX226" s="25">
        <v>0</v>
      </c>
      <c r="BY226" s="25">
        <v>0</v>
      </c>
      <c r="BZ226" s="25">
        <v>0</v>
      </c>
      <c r="CA226" s="25">
        <v>0</v>
      </c>
      <c r="CB226" s="25">
        <v>42.53</v>
      </c>
      <c r="CC226" s="26"/>
      <c r="CD226" s="26"/>
      <c r="CE226" s="25">
        <v>0.69</v>
      </c>
      <c r="CG226" s="25">
        <v>10.87</v>
      </c>
      <c r="CH226" s="25">
        <v>6.79</v>
      </c>
      <c r="CI226" s="25">
        <v>8.83</v>
      </c>
      <c r="CJ226" s="25">
        <v>341.73</v>
      </c>
      <c r="CK226" s="25">
        <v>81.75</v>
      </c>
      <c r="CL226" s="25">
        <v>211.74</v>
      </c>
      <c r="CM226" s="25">
        <v>1.64</v>
      </c>
      <c r="CN226" s="25">
        <v>1.04</v>
      </c>
      <c r="CO226" s="25">
        <v>1.34</v>
      </c>
      <c r="CP226" s="25">
        <v>0</v>
      </c>
      <c r="CQ226" s="25">
        <v>0.25</v>
      </c>
    </row>
    <row r="227" spans="1:95" s="25" customFormat="1" ht="33" customHeight="1" x14ac:dyDescent="0.25">
      <c r="A227" s="22" t="str">
        <f>"16/2"</f>
        <v>16/2</v>
      </c>
      <c r="B227" s="23" t="s">
        <v>116</v>
      </c>
      <c r="C227" s="24">
        <v>180</v>
      </c>
      <c r="D227" s="24">
        <v>3.79</v>
      </c>
      <c r="E227" s="24">
        <v>5.74</v>
      </c>
      <c r="F227" s="24">
        <v>2.21</v>
      </c>
      <c r="G227" s="24">
        <v>2.21</v>
      </c>
      <c r="H227" s="24">
        <v>15.83</v>
      </c>
      <c r="I227" s="24">
        <v>94.580351999999976</v>
      </c>
      <c r="J227" s="24">
        <v>0.28999999999999998</v>
      </c>
      <c r="K227" s="24">
        <v>1.17</v>
      </c>
      <c r="L227" s="24">
        <v>0</v>
      </c>
      <c r="M227" s="24">
        <v>0</v>
      </c>
      <c r="N227" s="24">
        <v>2.15</v>
      </c>
      <c r="O227" s="24">
        <v>11.29</v>
      </c>
      <c r="P227" s="24">
        <v>2.38</v>
      </c>
      <c r="Q227" s="24">
        <v>0</v>
      </c>
      <c r="R227" s="24">
        <v>0</v>
      </c>
      <c r="S227" s="24">
        <v>0.11</v>
      </c>
      <c r="T227" s="24">
        <v>1.3</v>
      </c>
      <c r="U227" s="24">
        <v>146.22999999999999</v>
      </c>
      <c r="V227" s="24">
        <v>353.65</v>
      </c>
      <c r="W227" s="24">
        <v>24.89</v>
      </c>
      <c r="X227" s="24">
        <v>26.14</v>
      </c>
      <c r="Y227" s="24">
        <v>71.33</v>
      </c>
      <c r="Z227" s="24">
        <v>1.38</v>
      </c>
      <c r="AA227" s="24">
        <v>0</v>
      </c>
      <c r="AB227" s="24">
        <v>785.38</v>
      </c>
      <c r="AC227" s="24">
        <v>145.37</v>
      </c>
      <c r="AD227" s="24">
        <v>0.97</v>
      </c>
      <c r="AE227" s="24">
        <v>0.14000000000000001</v>
      </c>
      <c r="AF227" s="24">
        <v>0.05</v>
      </c>
      <c r="AG227" s="24">
        <v>0.74</v>
      </c>
      <c r="AH227" s="24">
        <v>1.7</v>
      </c>
      <c r="AI227" s="24">
        <v>3.31</v>
      </c>
      <c r="AJ227" s="25">
        <v>0</v>
      </c>
      <c r="AK227" s="25">
        <v>154.38999999999999</v>
      </c>
      <c r="AL227" s="25">
        <v>170.41</v>
      </c>
      <c r="AM227" s="25">
        <v>253.6</v>
      </c>
      <c r="AN227" s="25">
        <v>242.59</v>
      </c>
      <c r="AO227" s="25">
        <v>33.090000000000003</v>
      </c>
      <c r="AP227" s="25">
        <v>134.91</v>
      </c>
      <c r="AQ227" s="25">
        <v>44.31</v>
      </c>
      <c r="AR227" s="25">
        <v>159.19</v>
      </c>
      <c r="AS227" s="25">
        <v>152.27000000000001</v>
      </c>
      <c r="AT227" s="25">
        <v>287.39999999999998</v>
      </c>
      <c r="AU227" s="25">
        <v>348.5</v>
      </c>
      <c r="AV227" s="25">
        <v>70.86</v>
      </c>
      <c r="AW227" s="25">
        <v>150.58000000000001</v>
      </c>
      <c r="AX227" s="25">
        <v>541.98</v>
      </c>
      <c r="AY227" s="25">
        <v>0</v>
      </c>
      <c r="AZ227" s="25">
        <v>105.84</v>
      </c>
      <c r="BA227" s="25">
        <v>129.97</v>
      </c>
      <c r="BB227" s="25">
        <v>109.23</v>
      </c>
      <c r="BC227" s="25">
        <v>40.71</v>
      </c>
      <c r="BD227" s="25">
        <v>0</v>
      </c>
      <c r="BE227" s="25">
        <v>0</v>
      </c>
      <c r="BF227" s="25">
        <v>0</v>
      </c>
      <c r="BG227" s="25">
        <v>0</v>
      </c>
      <c r="BH227" s="25">
        <v>0</v>
      </c>
      <c r="BI227" s="25">
        <v>0</v>
      </c>
      <c r="BJ227" s="25">
        <v>0</v>
      </c>
      <c r="BK227" s="25">
        <v>0.16</v>
      </c>
      <c r="BL227" s="25">
        <v>0</v>
      </c>
      <c r="BM227" s="25">
        <v>0.08</v>
      </c>
      <c r="BN227" s="25">
        <v>0.01</v>
      </c>
      <c r="BO227" s="25">
        <v>0.01</v>
      </c>
      <c r="BP227" s="25">
        <v>0</v>
      </c>
      <c r="BQ227" s="25">
        <v>0</v>
      </c>
      <c r="BR227" s="25">
        <v>0</v>
      </c>
      <c r="BS227" s="25">
        <v>0.53</v>
      </c>
      <c r="BT227" s="25">
        <v>0</v>
      </c>
      <c r="BU227" s="25">
        <v>0</v>
      </c>
      <c r="BV227" s="25">
        <v>1.2</v>
      </c>
      <c r="BW227" s="25">
        <v>0.02</v>
      </c>
      <c r="BX227" s="25">
        <v>0</v>
      </c>
      <c r="BY227" s="25">
        <v>0</v>
      </c>
      <c r="BZ227" s="25">
        <v>0</v>
      </c>
      <c r="CA227" s="25">
        <v>0</v>
      </c>
      <c r="CB227" s="25">
        <v>165.24</v>
      </c>
      <c r="CC227" s="26"/>
      <c r="CD227" s="26"/>
      <c r="CE227" s="25">
        <v>130.9</v>
      </c>
      <c r="CG227" s="25">
        <v>19.96</v>
      </c>
      <c r="CH227" s="25">
        <v>12.76</v>
      </c>
      <c r="CI227" s="25">
        <v>16.36</v>
      </c>
      <c r="CJ227" s="25">
        <v>1017.84</v>
      </c>
      <c r="CK227" s="25">
        <v>519.16999999999996</v>
      </c>
      <c r="CL227" s="25">
        <v>768.5</v>
      </c>
      <c r="CM227" s="25">
        <v>36.159999999999997</v>
      </c>
      <c r="CN227" s="25">
        <v>19.04</v>
      </c>
      <c r="CO227" s="25">
        <v>27.6</v>
      </c>
      <c r="CP227" s="25">
        <v>0</v>
      </c>
      <c r="CQ227" s="25">
        <v>0.36</v>
      </c>
    </row>
    <row r="228" spans="1:95" s="15" customFormat="1" ht="31.5" x14ac:dyDescent="0.25">
      <c r="A228" s="18" t="str">
        <f>"7/9"</f>
        <v>7/9</v>
      </c>
      <c r="B228" s="19" t="s">
        <v>160</v>
      </c>
      <c r="C228" s="20">
        <v>180</v>
      </c>
      <c r="D228" s="20">
        <v>14.33</v>
      </c>
      <c r="E228" s="20">
        <v>11.79</v>
      </c>
      <c r="F228" s="20">
        <v>12.33</v>
      </c>
      <c r="G228" s="20">
        <v>1.05</v>
      </c>
      <c r="H228" s="20">
        <v>22.48</v>
      </c>
      <c r="I228" s="20">
        <v>256.78862820000001</v>
      </c>
      <c r="J228" s="20">
        <v>4.4800000000000004</v>
      </c>
      <c r="K228" s="20">
        <v>0.59</v>
      </c>
      <c r="L228" s="20">
        <v>0</v>
      </c>
      <c r="M228" s="20">
        <v>0</v>
      </c>
      <c r="N228" s="20">
        <v>2.58</v>
      </c>
      <c r="O228" s="20">
        <v>18.010000000000002</v>
      </c>
      <c r="P228" s="20">
        <v>1.9</v>
      </c>
      <c r="Q228" s="20">
        <v>0</v>
      </c>
      <c r="R228" s="20">
        <v>0</v>
      </c>
      <c r="S228" s="20">
        <v>0.35</v>
      </c>
      <c r="T228" s="20">
        <v>2.33</v>
      </c>
      <c r="U228" s="20">
        <v>107.13</v>
      </c>
      <c r="V228" s="20">
        <v>466.4</v>
      </c>
      <c r="W228" s="20">
        <v>29.96</v>
      </c>
      <c r="X228" s="20">
        <v>32.04</v>
      </c>
      <c r="Y228" s="20">
        <v>140.12</v>
      </c>
      <c r="Z228" s="20">
        <v>1.86</v>
      </c>
      <c r="AA228" s="20">
        <v>31.21</v>
      </c>
      <c r="AB228" s="20">
        <v>36.01</v>
      </c>
      <c r="AC228" s="20">
        <v>68.31</v>
      </c>
      <c r="AD228" s="20">
        <v>0.93</v>
      </c>
      <c r="AE228" s="20">
        <v>0.11</v>
      </c>
      <c r="AF228" s="20">
        <v>0.12</v>
      </c>
      <c r="AG228" s="20">
        <v>5.7</v>
      </c>
      <c r="AH228" s="20">
        <v>11.27</v>
      </c>
      <c r="AI228" s="20">
        <v>7.82</v>
      </c>
      <c r="AJ228" s="15">
        <v>0</v>
      </c>
      <c r="AK228" s="15">
        <v>595.29999999999995</v>
      </c>
      <c r="AL228" s="15">
        <v>492.28</v>
      </c>
      <c r="AM228" s="15">
        <v>968.99</v>
      </c>
      <c r="AN228" s="15">
        <v>1089.3</v>
      </c>
      <c r="AO228" s="15">
        <v>316.01</v>
      </c>
      <c r="AP228" s="15">
        <v>597.25</v>
      </c>
      <c r="AQ228" s="15">
        <v>211.47</v>
      </c>
      <c r="AR228" s="15">
        <v>526.4</v>
      </c>
      <c r="AS228" s="15">
        <v>810.45</v>
      </c>
      <c r="AT228" s="15">
        <v>966.64</v>
      </c>
      <c r="AU228" s="15">
        <v>1132.51</v>
      </c>
      <c r="AV228" s="15">
        <v>330.06</v>
      </c>
      <c r="AW228" s="15">
        <v>934.64</v>
      </c>
      <c r="AX228" s="15">
        <v>1910.15</v>
      </c>
      <c r="AY228" s="15">
        <v>97.85</v>
      </c>
      <c r="AZ228" s="15">
        <v>600.70000000000005</v>
      </c>
      <c r="BA228" s="15">
        <v>585.79999999999995</v>
      </c>
      <c r="BB228" s="15">
        <v>447.78</v>
      </c>
      <c r="BC228" s="15">
        <v>159.19999999999999</v>
      </c>
      <c r="BD228" s="15">
        <v>0</v>
      </c>
      <c r="BE228" s="15">
        <v>0</v>
      </c>
      <c r="BF228" s="15">
        <v>0</v>
      </c>
      <c r="BG228" s="15">
        <v>0</v>
      </c>
      <c r="BH228" s="15">
        <v>0</v>
      </c>
      <c r="BI228" s="15">
        <v>0</v>
      </c>
      <c r="BJ228" s="15">
        <v>0</v>
      </c>
      <c r="BK228" s="15">
        <v>0.11</v>
      </c>
      <c r="BL228" s="15">
        <v>0</v>
      </c>
      <c r="BM228" s="15">
        <v>0.04</v>
      </c>
      <c r="BN228" s="15">
        <v>0</v>
      </c>
      <c r="BO228" s="15">
        <v>0</v>
      </c>
      <c r="BP228" s="15">
        <v>0</v>
      </c>
      <c r="BQ228" s="15">
        <v>0</v>
      </c>
      <c r="BR228" s="15">
        <v>0</v>
      </c>
      <c r="BS228" s="15">
        <v>0.31</v>
      </c>
      <c r="BT228" s="15">
        <v>0</v>
      </c>
      <c r="BU228" s="15">
        <v>0</v>
      </c>
      <c r="BV228" s="15">
        <v>0.48</v>
      </c>
      <c r="BW228" s="15">
        <v>0</v>
      </c>
      <c r="BX228" s="15">
        <v>0</v>
      </c>
      <c r="BY228" s="15">
        <v>0</v>
      </c>
      <c r="BZ228" s="15">
        <v>0</v>
      </c>
      <c r="CA228" s="15">
        <v>0</v>
      </c>
      <c r="CB228" s="15">
        <v>154.91999999999999</v>
      </c>
      <c r="CC228" s="21"/>
      <c r="CD228" s="21"/>
      <c r="CE228" s="15">
        <v>37.21</v>
      </c>
      <c r="CG228" s="15">
        <v>9.4700000000000006</v>
      </c>
      <c r="CH228" s="15">
        <v>5.85</v>
      </c>
      <c r="CI228" s="15">
        <v>7.66</v>
      </c>
      <c r="CJ228" s="15">
        <v>1099.43</v>
      </c>
      <c r="CK228" s="15">
        <v>753.63</v>
      </c>
      <c r="CL228" s="15">
        <v>926.53</v>
      </c>
      <c r="CM228" s="15">
        <v>13.72</v>
      </c>
      <c r="CN228" s="15">
        <v>5.48</v>
      </c>
      <c r="CO228" s="15">
        <v>9.6</v>
      </c>
      <c r="CP228" s="15">
        <v>0</v>
      </c>
      <c r="CQ228" s="15">
        <v>0.3</v>
      </c>
    </row>
    <row r="229" spans="1:95" s="16" customFormat="1" x14ac:dyDescent="0.25">
      <c r="A229" s="27"/>
      <c r="B229" s="28" t="s">
        <v>118</v>
      </c>
      <c r="C229" s="29">
        <f>SUM(C223:C228)</f>
        <v>630</v>
      </c>
      <c r="D229" s="29">
        <v>22.37</v>
      </c>
      <c r="E229" s="29">
        <v>17.54</v>
      </c>
      <c r="F229" s="29">
        <v>17.95</v>
      </c>
      <c r="G229" s="29">
        <v>6.66</v>
      </c>
      <c r="H229" s="29">
        <v>81.400000000000006</v>
      </c>
      <c r="I229" s="29">
        <v>558.6</v>
      </c>
      <c r="J229" s="29">
        <v>5.21</v>
      </c>
      <c r="K229" s="29">
        <v>3.71</v>
      </c>
      <c r="L229" s="29">
        <v>0</v>
      </c>
      <c r="M229" s="29">
        <v>0</v>
      </c>
      <c r="N229" s="29">
        <v>25.83</v>
      </c>
      <c r="O229" s="29">
        <v>45.42</v>
      </c>
      <c r="P229" s="29">
        <v>10.15</v>
      </c>
      <c r="Q229" s="29">
        <v>0</v>
      </c>
      <c r="R229" s="29">
        <v>0</v>
      </c>
      <c r="S229" s="29">
        <v>0.98</v>
      </c>
      <c r="T229" s="29">
        <v>5.95</v>
      </c>
      <c r="U229" s="29">
        <v>490.04</v>
      </c>
      <c r="V229" s="29">
        <v>1286.96</v>
      </c>
      <c r="W229" s="29">
        <v>107.09</v>
      </c>
      <c r="X229" s="29">
        <v>95.18</v>
      </c>
      <c r="Y229" s="29">
        <v>286.49</v>
      </c>
      <c r="Z229" s="29">
        <v>5.22</v>
      </c>
      <c r="AA229" s="29">
        <v>31.21</v>
      </c>
      <c r="AB229" s="29">
        <v>1393.51</v>
      </c>
      <c r="AC229" s="29">
        <v>319.8</v>
      </c>
      <c r="AD229" s="29">
        <v>4.54</v>
      </c>
      <c r="AE229" s="29">
        <v>0.31</v>
      </c>
      <c r="AF229" s="29">
        <v>0.24</v>
      </c>
      <c r="AG229" s="29">
        <v>7.12</v>
      </c>
      <c r="AH229" s="29">
        <v>14.27</v>
      </c>
      <c r="AI229" s="29">
        <v>12.39</v>
      </c>
      <c r="AJ229" s="16">
        <v>0</v>
      </c>
      <c r="AK229" s="16">
        <v>902.36</v>
      </c>
      <c r="AL229" s="16">
        <v>806.38</v>
      </c>
      <c r="AM229" s="16">
        <v>1440.63</v>
      </c>
      <c r="AN229" s="16">
        <v>1452.62</v>
      </c>
      <c r="AO229" s="16">
        <v>396.92</v>
      </c>
      <c r="AP229" s="16">
        <v>836.19</v>
      </c>
      <c r="AQ229" s="16">
        <v>292.91000000000003</v>
      </c>
      <c r="AR229" s="16">
        <v>852.9</v>
      </c>
      <c r="AS229" s="16">
        <v>1085.44</v>
      </c>
      <c r="AT229" s="16">
        <v>1408.5</v>
      </c>
      <c r="AU229" s="16">
        <v>1776.54</v>
      </c>
      <c r="AV229" s="16">
        <v>459.31</v>
      </c>
      <c r="AW229" s="16">
        <v>1212.75</v>
      </c>
      <c r="AX229" s="16">
        <v>3291.69</v>
      </c>
      <c r="AY229" s="16">
        <v>97.85</v>
      </c>
      <c r="AZ229" s="16">
        <v>964.25</v>
      </c>
      <c r="BA229" s="16">
        <v>859.89</v>
      </c>
      <c r="BB229" s="16">
        <v>653.79</v>
      </c>
      <c r="BC229" s="16">
        <v>262.75</v>
      </c>
      <c r="BD229" s="16">
        <v>0</v>
      </c>
      <c r="BE229" s="16">
        <v>0</v>
      </c>
      <c r="BF229" s="16">
        <v>0</v>
      </c>
      <c r="BG229" s="16">
        <v>0</v>
      </c>
      <c r="BH229" s="16">
        <v>0</v>
      </c>
      <c r="BI229" s="16">
        <v>0</v>
      </c>
      <c r="BJ229" s="16">
        <v>0</v>
      </c>
      <c r="BK229" s="16">
        <v>0.5</v>
      </c>
      <c r="BL229" s="16">
        <v>0</v>
      </c>
      <c r="BM229" s="16">
        <v>0.25</v>
      </c>
      <c r="BN229" s="16">
        <v>0.02</v>
      </c>
      <c r="BO229" s="16">
        <v>0.04</v>
      </c>
      <c r="BP229" s="16">
        <v>0</v>
      </c>
      <c r="BQ229" s="16">
        <v>0</v>
      </c>
      <c r="BR229" s="16">
        <v>0.01</v>
      </c>
      <c r="BS229" s="16">
        <v>1.58</v>
      </c>
      <c r="BT229" s="16">
        <v>0</v>
      </c>
      <c r="BU229" s="16">
        <v>0</v>
      </c>
      <c r="BV229" s="16">
        <v>3.57</v>
      </c>
      <c r="BW229" s="16">
        <v>0.04</v>
      </c>
      <c r="BX229" s="16">
        <v>0</v>
      </c>
      <c r="BY229" s="16">
        <v>0</v>
      </c>
      <c r="BZ229" s="16">
        <v>0</v>
      </c>
      <c r="CA229" s="16">
        <v>0</v>
      </c>
      <c r="CB229" s="16">
        <v>572.52</v>
      </c>
      <c r="CC229" s="13"/>
      <c r="CD229" s="13" t="e">
        <f>$I$229/#REF!*100</f>
        <v>#REF!</v>
      </c>
      <c r="CE229" s="16">
        <v>263.45999999999998</v>
      </c>
      <c r="CG229" s="16">
        <v>45.24</v>
      </c>
      <c r="CH229" s="16">
        <v>30.36</v>
      </c>
      <c r="CI229" s="16">
        <v>37.799999999999997</v>
      </c>
      <c r="CJ229" s="16">
        <v>3483.49</v>
      </c>
      <c r="CK229" s="16">
        <v>1747.13</v>
      </c>
      <c r="CL229" s="16">
        <v>2615.31</v>
      </c>
      <c r="CM229" s="16">
        <v>98.4</v>
      </c>
      <c r="CN229" s="16">
        <v>55.1</v>
      </c>
      <c r="CO229" s="16">
        <v>76.75</v>
      </c>
      <c r="CP229" s="16">
        <v>9</v>
      </c>
      <c r="CQ229" s="16">
        <v>0.91</v>
      </c>
    </row>
    <row r="230" spans="1:95" x14ac:dyDescent="0.25">
      <c r="B230" s="17" t="s">
        <v>119</v>
      </c>
    </row>
    <row r="231" spans="1:95" s="25" customFormat="1" x14ac:dyDescent="0.25">
      <c r="A231" s="22" t="str">
        <f>"-"</f>
        <v>-</v>
      </c>
      <c r="B231" s="23" t="s">
        <v>112</v>
      </c>
      <c r="C231" s="24">
        <v>20</v>
      </c>
      <c r="D231" s="24">
        <v>1.32</v>
      </c>
      <c r="E231" s="24">
        <v>0</v>
      </c>
      <c r="F231" s="24">
        <v>0.13</v>
      </c>
      <c r="G231" s="24">
        <v>0.13</v>
      </c>
      <c r="H231" s="24">
        <v>9.3800000000000008</v>
      </c>
      <c r="I231" s="24">
        <v>44.780199999999994</v>
      </c>
      <c r="J231" s="24">
        <v>0</v>
      </c>
      <c r="K231" s="24">
        <v>0</v>
      </c>
      <c r="L231" s="24">
        <v>0</v>
      </c>
      <c r="M231" s="24">
        <v>0</v>
      </c>
      <c r="N231" s="24">
        <v>0.22</v>
      </c>
      <c r="O231" s="24">
        <v>9.1199999999999992</v>
      </c>
      <c r="P231" s="24">
        <v>0.04</v>
      </c>
      <c r="Q231" s="24">
        <v>0</v>
      </c>
      <c r="R231" s="24">
        <v>0</v>
      </c>
      <c r="S231" s="24">
        <v>0</v>
      </c>
      <c r="T231" s="24">
        <v>0.36</v>
      </c>
      <c r="U231" s="24">
        <v>0</v>
      </c>
      <c r="V231" s="24">
        <v>0</v>
      </c>
      <c r="W231" s="24">
        <v>0</v>
      </c>
      <c r="X231" s="24">
        <v>0</v>
      </c>
      <c r="Y231" s="24">
        <v>0</v>
      </c>
      <c r="Z231" s="24">
        <v>0</v>
      </c>
      <c r="AA231" s="24">
        <v>0</v>
      </c>
      <c r="AB231" s="24">
        <v>0</v>
      </c>
      <c r="AC231" s="24">
        <v>0</v>
      </c>
      <c r="AD231" s="24">
        <v>0</v>
      </c>
      <c r="AE231" s="24">
        <v>0</v>
      </c>
      <c r="AF231" s="24">
        <v>0</v>
      </c>
      <c r="AG231" s="24">
        <v>0</v>
      </c>
      <c r="AH231" s="24">
        <v>0</v>
      </c>
      <c r="AI231" s="24">
        <v>0</v>
      </c>
      <c r="AJ231" s="25">
        <v>0</v>
      </c>
      <c r="AK231" s="25">
        <v>63.86</v>
      </c>
      <c r="AL231" s="25">
        <v>66.47</v>
      </c>
      <c r="AM231" s="25">
        <v>101.79</v>
      </c>
      <c r="AN231" s="25">
        <v>33.76</v>
      </c>
      <c r="AO231" s="25">
        <v>20.010000000000002</v>
      </c>
      <c r="AP231" s="25">
        <v>40.020000000000003</v>
      </c>
      <c r="AQ231" s="25">
        <v>15.14</v>
      </c>
      <c r="AR231" s="25">
        <v>72.38</v>
      </c>
      <c r="AS231" s="25">
        <v>44.89</v>
      </c>
      <c r="AT231" s="25">
        <v>62.64</v>
      </c>
      <c r="AU231" s="25">
        <v>51.68</v>
      </c>
      <c r="AV231" s="25">
        <v>27.14</v>
      </c>
      <c r="AW231" s="25">
        <v>48.02</v>
      </c>
      <c r="AX231" s="25">
        <v>401.59</v>
      </c>
      <c r="AY231" s="25">
        <v>0</v>
      </c>
      <c r="AZ231" s="25">
        <v>130.85</v>
      </c>
      <c r="BA231" s="25">
        <v>56.9</v>
      </c>
      <c r="BB231" s="25">
        <v>37.76</v>
      </c>
      <c r="BC231" s="25">
        <v>29.93</v>
      </c>
      <c r="BD231" s="25">
        <v>0</v>
      </c>
      <c r="BE231" s="25">
        <v>0</v>
      </c>
      <c r="BF231" s="25">
        <v>0</v>
      </c>
      <c r="BG231" s="25">
        <v>0</v>
      </c>
      <c r="BH231" s="25">
        <v>0</v>
      </c>
      <c r="BI231" s="25">
        <v>0</v>
      </c>
      <c r="BJ231" s="25">
        <v>0</v>
      </c>
      <c r="BK231" s="25">
        <v>0.02</v>
      </c>
      <c r="BL231" s="25">
        <v>0</v>
      </c>
      <c r="BM231" s="25">
        <v>0</v>
      </c>
      <c r="BN231" s="25">
        <v>0</v>
      </c>
      <c r="BO231" s="25">
        <v>0</v>
      </c>
      <c r="BP231" s="25">
        <v>0</v>
      </c>
      <c r="BQ231" s="25">
        <v>0</v>
      </c>
      <c r="BR231" s="25">
        <v>0</v>
      </c>
      <c r="BS231" s="25">
        <v>0.01</v>
      </c>
      <c r="BT231" s="25">
        <v>0</v>
      </c>
      <c r="BU231" s="25">
        <v>0</v>
      </c>
      <c r="BV231" s="25">
        <v>0.06</v>
      </c>
      <c r="BW231" s="25">
        <v>0</v>
      </c>
      <c r="BX231" s="25">
        <v>0</v>
      </c>
      <c r="BY231" s="25">
        <v>0</v>
      </c>
      <c r="BZ231" s="25">
        <v>0</v>
      </c>
      <c r="CA231" s="25">
        <v>0</v>
      </c>
      <c r="CB231" s="25">
        <v>7.82</v>
      </c>
      <c r="CC231" s="26"/>
      <c r="CD231" s="26"/>
      <c r="CE231" s="25">
        <v>0</v>
      </c>
      <c r="CG231" s="25">
        <v>0</v>
      </c>
      <c r="CH231" s="25">
        <v>0</v>
      </c>
      <c r="CI231" s="25">
        <v>0</v>
      </c>
      <c r="CJ231" s="25">
        <v>665</v>
      </c>
      <c r="CK231" s="25">
        <v>256.2</v>
      </c>
      <c r="CL231" s="25">
        <v>460.6</v>
      </c>
      <c r="CM231" s="25">
        <v>5.32</v>
      </c>
      <c r="CN231" s="25">
        <v>5.32</v>
      </c>
      <c r="CO231" s="25">
        <v>5.32</v>
      </c>
      <c r="CP231" s="25">
        <v>0</v>
      </c>
      <c r="CQ231" s="25">
        <v>0</v>
      </c>
    </row>
    <row r="232" spans="1:95" s="25" customFormat="1" x14ac:dyDescent="0.25">
      <c r="A232" s="22" t="str">
        <f>"-"</f>
        <v>-</v>
      </c>
      <c r="B232" s="23" t="s">
        <v>113</v>
      </c>
      <c r="C232" s="24">
        <v>20</v>
      </c>
      <c r="D232" s="24">
        <v>1.32</v>
      </c>
      <c r="E232" s="24">
        <v>0</v>
      </c>
      <c r="F232" s="24">
        <v>0.24</v>
      </c>
      <c r="G232" s="24">
        <v>0.24</v>
      </c>
      <c r="H232" s="24">
        <v>8.34</v>
      </c>
      <c r="I232" s="24">
        <v>38.676000000000002</v>
      </c>
      <c r="J232" s="24">
        <v>0.04</v>
      </c>
      <c r="K232" s="24">
        <v>0</v>
      </c>
      <c r="L232" s="24">
        <v>0</v>
      </c>
      <c r="M232" s="24">
        <v>0</v>
      </c>
      <c r="N232" s="24">
        <v>0.24</v>
      </c>
      <c r="O232" s="24">
        <v>6.44</v>
      </c>
      <c r="P232" s="24">
        <v>1.66</v>
      </c>
      <c r="Q232" s="24">
        <v>0</v>
      </c>
      <c r="R232" s="24">
        <v>0</v>
      </c>
      <c r="S232" s="24">
        <v>0.2</v>
      </c>
      <c r="T232" s="24">
        <v>0.5</v>
      </c>
      <c r="U232" s="24">
        <v>122</v>
      </c>
      <c r="V232" s="24">
        <v>49</v>
      </c>
      <c r="W232" s="24">
        <v>7</v>
      </c>
      <c r="X232" s="24">
        <v>9.4</v>
      </c>
      <c r="Y232" s="24">
        <v>31.6</v>
      </c>
      <c r="Z232" s="24">
        <v>0.78</v>
      </c>
      <c r="AA232" s="24">
        <v>0</v>
      </c>
      <c r="AB232" s="24">
        <v>1</v>
      </c>
      <c r="AC232" s="24">
        <v>0.2</v>
      </c>
      <c r="AD232" s="24">
        <v>0.28000000000000003</v>
      </c>
      <c r="AE232" s="24">
        <v>0.04</v>
      </c>
      <c r="AF232" s="24">
        <v>0.02</v>
      </c>
      <c r="AG232" s="24">
        <v>0.14000000000000001</v>
      </c>
      <c r="AH232" s="24">
        <v>0.4</v>
      </c>
      <c r="AI232" s="24">
        <v>0</v>
      </c>
      <c r="AJ232" s="25">
        <v>0</v>
      </c>
      <c r="AK232" s="25">
        <v>64.400000000000006</v>
      </c>
      <c r="AL232" s="25">
        <v>49.6</v>
      </c>
      <c r="AM232" s="25">
        <v>85.4</v>
      </c>
      <c r="AN232" s="25">
        <v>44.6</v>
      </c>
      <c r="AO232" s="25">
        <v>18.600000000000001</v>
      </c>
      <c r="AP232" s="25">
        <v>39.6</v>
      </c>
      <c r="AQ232" s="25">
        <v>16</v>
      </c>
      <c r="AR232" s="25">
        <v>74.2</v>
      </c>
      <c r="AS232" s="25">
        <v>59.4</v>
      </c>
      <c r="AT232" s="25">
        <v>58.2</v>
      </c>
      <c r="AU232" s="25">
        <v>92.8</v>
      </c>
      <c r="AV232" s="25">
        <v>24.8</v>
      </c>
      <c r="AW232" s="25">
        <v>62</v>
      </c>
      <c r="AX232" s="25">
        <v>311.8</v>
      </c>
      <c r="AY232" s="25">
        <v>0</v>
      </c>
      <c r="AZ232" s="25">
        <v>105.2</v>
      </c>
      <c r="BA232" s="25">
        <v>58.2</v>
      </c>
      <c r="BB232" s="25">
        <v>36</v>
      </c>
      <c r="BC232" s="25">
        <v>26</v>
      </c>
      <c r="BD232" s="25">
        <v>0</v>
      </c>
      <c r="BE232" s="25">
        <v>0</v>
      </c>
      <c r="BF232" s="25">
        <v>0</v>
      </c>
      <c r="BG232" s="25">
        <v>0</v>
      </c>
      <c r="BH232" s="25">
        <v>0</v>
      </c>
      <c r="BI232" s="25">
        <v>0</v>
      </c>
      <c r="BJ232" s="25">
        <v>0</v>
      </c>
      <c r="BK232" s="25">
        <v>0.03</v>
      </c>
      <c r="BL232" s="25">
        <v>0</v>
      </c>
      <c r="BM232" s="25">
        <v>0</v>
      </c>
      <c r="BN232" s="25">
        <v>0</v>
      </c>
      <c r="BO232" s="25">
        <v>0</v>
      </c>
      <c r="BP232" s="25">
        <v>0</v>
      </c>
      <c r="BQ232" s="25">
        <v>0</v>
      </c>
      <c r="BR232" s="25">
        <v>0</v>
      </c>
      <c r="BS232" s="25">
        <v>0.02</v>
      </c>
      <c r="BT232" s="25">
        <v>0</v>
      </c>
      <c r="BU232" s="25">
        <v>0</v>
      </c>
      <c r="BV232" s="25">
        <v>0.1</v>
      </c>
      <c r="BW232" s="25">
        <v>0.02</v>
      </c>
      <c r="BX232" s="25">
        <v>0</v>
      </c>
      <c r="BY232" s="25">
        <v>0</v>
      </c>
      <c r="BZ232" s="25">
        <v>0</v>
      </c>
      <c r="CA232" s="25">
        <v>0</v>
      </c>
      <c r="CB232" s="25">
        <v>9.4</v>
      </c>
      <c r="CC232" s="26"/>
      <c r="CD232" s="26"/>
      <c r="CE232" s="25">
        <v>0.17</v>
      </c>
      <c r="CG232" s="25">
        <v>1.5</v>
      </c>
      <c r="CH232" s="25">
        <v>1.5</v>
      </c>
      <c r="CI232" s="25">
        <v>1.5</v>
      </c>
      <c r="CJ232" s="25">
        <v>285</v>
      </c>
      <c r="CK232" s="25">
        <v>109.8</v>
      </c>
      <c r="CL232" s="25">
        <v>197.4</v>
      </c>
      <c r="CM232" s="25">
        <v>2.85</v>
      </c>
      <c r="CN232" s="25">
        <v>2.37</v>
      </c>
      <c r="CO232" s="25">
        <v>2.61</v>
      </c>
      <c r="CP232" s="25">
        <v>0</v>
      </c>
      <c r="CQ232" s="25">
        <v>0</v>
      </c>
    </row>
    <row r="233" spans="1:95" s="25" customFormat="1" x14ac:dyDescent="0.25">
      <c r="A233" s="22" t="str">
        <f>"27/10"</f>
        <v>27/10</v>
      </c>
      <c r="B233" s="23" t="s">
        <v>120</v>
      </c>
      <c r="C233" s="24">
        <v>180</v>
      </c>
      <c r="D233" s="24">
        <v>0.18</v>
      </c>
      <c r="E233" s="24">
        <v>0</v>
      </c>
      <c r="F233" s="24">
        <v>0.04</v>
      </c>
      <c r="G233" s="24">
        <v>0.04</v>
      </c>
      <c r="H233" s="24">
        <v>8.93</v>
      </c>
      <c r="I233" s="24">
        <v>34.881569999999996</v>
      </c>
      <c r="J233" s="24">
        <v>0</v>
      </c>
      <c r="K233" s="24">
        <v>0</v>
      </c>
      <c r="L233" s="24">
        <v>0</v>
      </c>
      <c r="M233" s="24">
        <v>0</v>
      </c>
      <c r="N233" s="24">
        <v>8.84</v>
      </c>
      <c r="O233" s="24">
        <v>0</v>
      </c>
      <c r="P233" s="24">
        <v>0.09</v>
      </c>
      <c r="Q233" s="24">
        <v>0</v>
      </c>
      <c r="R233" s="24">
        <v>0</v>
      </c>
      <c r="S233" s="24">
        <v>0</v>
      </c>
      <c r="T233" s="24">
        <v>0.06</v>
      </c>
      <c r="U233" s="24">
        <v>0.09</v>
      </c>
      <c r="V233" s="24">
        <v>0.27</v>
      </c>
      <c r="W233" s="24">
        <v>0.26</v>
      </c>
      <c r="X233" s="24">
        <v>0</v>
      </c>
      <c r="Y233" s="24">
        <v>0</v>
      </c>
      <c r="Z233" s="24">
        <v>0.03</v>
      </c>
      <c r="AA233" s="24">
        <v>0</v>
      </c>
      <c r="AB233" s="24">
        <v>0</v>
      </c>
      <c r="AC233" s="24">
        <v>0</v>
      </c>
      <c r="AD233" s="24">
        <v>0</v>
      </c>
      <c r="AE233" s="24">
        <v>0</v>
      </c>
      <c r="AF233" s="24">
        <v>0</v>
      </c>
      <c r="AG233" s="24">
        <v>0</v>
      </c>
      <c r="AH233" s="24">
        <v>0</v>
      </c>
      <c r="AI233" s="24">
        <v>0</v>
      </c>
      <c r="AJ233" s="25">
        <v>0</v>
      </c>
      <c r="AK233" s="25">
        <v>0</v>
      </c>
      <c r="AL233" s="25">
        <v>0</v>
      </c>
      <c r="AM233" s="25">
        <v>0</v>
      </c>
      <c r="AN233" s="25">
        <v>0</v>
      </c>
      <c r="AO233" s="25">
        <v>0</v>
      </c>
      <c r="AP233" s="25">
        <v>0</v>
      </c>
      <c r="AQ233" s="25">
        <v>0</v>
      </c>
      <c r="AR233" s="25">
        <v>0</v>
      </c>
      <c r="AS233" s="25">
        <v>0</v>
      </c>
      <c r="AT233" s="25">
        <v>0</v>
      </c>
      <c r="AU233" s="25">
        <v>0</v>
      </c>
      <c r="AV233" s="25">
        <v>0</v>
      </c>
      <c r="AW233" s="25">
        <v>0</v>
      </c>
      <c r="AX233" s="25">
        <v>0</v>
      </c>
      <c r="AY233" s="25">
        <v>0</v>
      </c>
      <c r="AZ233" s="25">
        <v>0</v>
      </c>
      <c r="BA233" s="25">
        <v>0</v>
      </c>
      <c r="BB233" s="25">
        <v>0</v>
      </c>
      <c r="BC233" s="25">
        <v>0</v>
      </c>
      <c r="BD233" s="25">
        <v>0</v>
      </c>
      <c r="BE233" s="25">
        <v>0</v>
      </c>
      <c r="BF233" s="25">
        <v>0</v>
      </c>
      <c r="BG233" s="25">
        <v>0</v>
      </c>
      <c r="BH233" s="25">
        <v>0</v>
      </c>
      <c r="BI233" s="25">
        <v>0</v>
      </c>
      <c r="BJ233" s="25">
        <v>0</v>
      </c>
      <c r="BK233" s="25">
        <v>0</v>
      </c>
      <c r="BL233" s="25">
        <v>0</v>
      </c>
      <c r="BM233" s="25">
        <v>0</v>
      </c>
      <c r="BN233" s="25">
        <v>0</v>
      </c>
      <c r="BO233" s="25">
        <v>0</v>
      </c>
      <c r="BP233" s="25">
        <v>0</v>
      </c>
      <c r="BQ233" s="25">
        <v>0</v>
      </c>
      <c r="BR233" s="25">
        <v>0</v>
      </c>
      <c r="BS233" s="25">
        <v>0</v>
      </c>
      <c r="BT233" s="25">
        <v>0</v>
      </c>
      <c r="BU233" s="25">
        <v>0</v>
      </c>
      <c r="BV233" s="25">
        <v>0</v>
      </c>
      <c r="BW233" s="25">
        <v>0</v>
      </c>
      <c r="BX233" s="25">
        <v>0</v>
      </c>
      <c r="BY233" s="25">
        <v>0</v>
      </c>
      <c r="BZ233" s="25">
        <v>0</v>
      </c>
      <c r="CA233" s="25">
        <v>0</v>
      </c>
      <c r="CB233" s="25">
        <v>180.09</v>
      </c>
      <c r="CC233" s="26"/>
      <c r="CD233" s="26"/>
      <c r="CE233" s="25">
        <v>0</v>
      </c>
      <c r="CG233" s="25">
        <v>3.14</v>
      </c>
      <c r="CH233" s="25">
        <v>3.14</v>
      </c>
      <c r="CI233" s="25">
        <v>3.14</v>
      </c>
      <c r="CJ233" s="25">
        <v>363.75</v>
      </c>
      <c r="CK233" s="25">
        <v>138</v>
      </c>
      <c r="CL233" s="25">
        <v>250.88</v>
      </c>
      <c r="CM233" s="25">
        <v>33.32</v>
      </c>
      <c r="CN233" s="25">
        <v>19.82</v>
      </c>
      <c r="CO233" s="25">
        <v>26.57</v>
      </c>
      <c r="CP233" s="25">
        <v>9</v>
      </c>
      <c r="CQ233" s="25">
        <v>0</v>
      </c>
    </row>
    <row r="234" spans="1:95" s="15" customFormat="1" x14ac:dyDescent="0.25">
      <c r="A234" s="18" t="str">
        <f>"9/194"</f>
        <v>9/194</v>
      </c>
      <c r="B234" s="19" t="s">
        <v>142</v>
      </c>
      <c r="C234" s="20">
        <v>180</v>
      </c>
      <c r="D234" s="20">
        <v>4.3499999999999996</v>
      </c>
      <c r="E234" s="20">
        <v>0.09</v>
      </c>
      <c r="F234" s="20">
        <v>15.01</v>
      </c>
      <c r="G234" s="20">
        <v>6.7</v>
      </c>
      <c r="H234" s="20">
        <v>51.8</v>
      </c>
      <c r="I234" s="20">
        <v>353.68794899999995</v>
      </c>
      <c r="J234" s="20">
        <v>6.44</v>
      </c>
      <c r="K234" s="20">
        <v>4.3499999999999996</v>
      </c>
      <c r="L234" s="20">
        <v>0</v>
      </c>
      <c r="M234" s="20">
        <v>0</v>
      </c>
      <c r="N234" s="20">
        <v>16.05</v>
      </c>
      <c r="O234" s="20">
        <v>32.5</v>
      </c>
      <c r="P234" s="20">
        <v>3.25</v>
      </c>
      <c r="Q234" s="20">
        <v>0</v>
      </c>
      <c r="R234" s="20">
        <v>0</v>
      </c>
      <c r="S234" s="20">
        <v>0.15</v>
      </c>
      <c r="T234" s="20">
        <v>1.59</v>
      </c>
      <c r="U234" s="20">
        <v>15.57</v>
      </c>
      <c r="V234" s="20">
        <v>155.38999999999999</v>
      </c>
      <c r="W234" s="20">
        <v>21.74</v>
      </c>
      <c r="X234" s="20">
        <v>37.86</v>
      </c>
      <c r="Y234" s="20">
        <v>97.76</v>
      </c>
      <c r="Z234" s="20">
        <v>0.87</v>
      </c>
      <c r="AA234" s="20">
        <v>46.8</v>
      </c>
      <c r="AB234" s="20">
        <v>3919.59</v>
      </c>
      <c r="AC234" s="20">
        <v>772.65</v>
      </c>
      <c r="AD234" s="20">
        <v>3.26</v>
      </c>
      <c r="AE234" s="20">
        <v>0.06</v>
      </c>
      <c r="AF234" s="20">
        <v>0.06</v>
      </c>
      <c r="AG234" s="20">
        <v>0.99</v>
      </c>
      <c r="AH234" s="20">
        <v>2.06</v>
      </c>
      <c r="AI234" s="20">
        <v>1.51</v>
      </c>
      <c r="AJ234" s="15">
        <v>0</v>
      </c>
      <c r="AK234" s="15">
        <v>212.62</v>
      </c>
      <c r="AL234" s="15">
        <v>168.41</v>
      </c>
      <c r="AM234" s="15">
        <v>308.60000000000002</v>
      </c>
      <c r="AN234" s="15">
        <v>137.82</v>
      </c>
      <c r="AO234" s="15">
        <v>78.510000000000005</v>
      </c>
      <c r="AP234" s="15">
        <v>126.76</v>
      </c>
      <c r="AQ234" s="15">
        <v>53.62</v>
      </c>
      <c r="AR234" s="15">
        <v>185.46</v>
      </c>
      <c r="AS234" s="15">
        <v>199.94</v>
      </c>
      <c r="AT234" s="15">
        <v>251.38</v>
      </c>
      <c r="AU234" s="15">
        <v>301.83999999999997</v>
      </c>
      <c r="AV234" s="15">
        <v>86.96</v>
      </c>
      <c r="AW234" s="15">
        <v>159.76</v>
      </c>
      <c r="AX234" s="15">
        <v>649.59</v>
      </c>
      <c r="AY234" s="15">
        <v>0</v>
      </c>
      <c r="AZ234" s="15">
        <v>167.45</v>
      </c>
      <c r="BA234" s="15">
        <v>169.19</v>
      </c>
      <c r="BB234" s="15">
        <v>144.18</v>
      </c>
      <c r="BC234" s="15">
        <v>68.22</v>
      </c>
      <c r="BD234" s="15">
        <v>0.31</v>
      </c>
      <c r="BE234" s="15">
        <v>0.14000000000000001</v>
      </c>
      <c r="BF234" s="15">
        <v>0.08</v>
      </c>
      <c r="BG234" s="15">
        <v>0.17</v>
      </c>
      <c r="BH234" s="15">
        <v>0.2</v>
      </c>
      <c r="BI234" s="15">
        <v>0.92</v>
      </c>
      <c r="BJ234" s="15">
        <v>0</v>
      </c>
      <c r="BK234" s="15">
        <v>3</v>
      </c>
      <c r="BL234" s="15">
        <v>0</v>
      </c>
      <c r="BM234" s="15">
        <v>1.05</v>
      </c>
      <c r="BN234" s="15">
        <v>0.02</v>
      </c>
      <c r="BO234" s="15">
        <v>0.04</v>
      </c>
      <c r="BP234" s="15">
        <v>0</v>
      </c>
      <c r="BQ234" s="15">
        <v>0.18</v>
      </c>
      <c r="BR234" s="15">
        <v>0.27</v>
      </c>
      <c r="BS234" s="15">
        <v>3.68</v>
      </c>
      <c r="BT234" s="15">
        <v>0</v>
      </c>
      <c r="BU234" s="15">
        <v>0</v>
      </c>
      <c r="BV234" s="15">
        <v>3.85</v>
      </c>
      <c r="BW234" s="15">
        <v>0.01</v>
      </c>
      <c r="BX234" s="15">
        <v>0</v>
      </c>
      <c r="BY234" s="15">
        <v>0</v>
      </c>
      <c r="BZ234" s="15">
        <v>0</v>
      </c>
      <c r="CA234" s="15">
        <v>0</v>
      </c>
      <c r="CB234" s="15">
        <v>160.61000000000001</v>
      </c>
      <c r="CC234" s="21"/>
      <c r="CD234" s="21"/>
      <c r="CE234" s="15">
        <v>700.07</v>
      </c>
      <c r="CG234" s="15">
        <v>2.89</v>
      </c>
      <c r="CH234" s="15">
        <v>2.89</v>
      </c>
      <c r="CI234" s="15">
        <v>2.89</v>
      </c>
      <c r="CJ234" s="15">
        <v>1803.15</v>
      </c>
      <c r="CK234" s="15">
        <v>795</v>
      </c>
      <c r="CL234" s="15">
        <v>1299.08</v>
      </c>
      <c r="CM234" s="15">
        <v>7.17</v>
      </c>
      <c r="CN234" s="15">
        <v>2.79</v>
      </c>
      <c r="CO234" s="15">
        <v>4.9800000000000004</v>
      </c>
      <c r="CP234" s="15">
        <v>0</v>
      </c>
      <c r="CQ234" s="15">
        <v>0</v>
      </c>
    </row>
    <row r="235" spans="1:95" s="16" customFormat="1" x14ac:dyDescent="0.25">
      <c r="A235" s="27"/>
      <c r="B235" s="28" t="s">
        <v>123</v>
      </c>
      <c r="C235" s="29">
        <f>SUM(C231:C234)</f>
        <v>400</v>
      </c>
      <c r="D235" s="29">
        <v>7.17</v>
      </c>
      <c r="E235" s="29">
        <v>0.09</v>
      </c>
      <c r="F235" s="29">
        <v>15.43</v>
      </c>
      <c r="G235" s="29">
        <v>7.12</v>
      </c>
      <c r="H235" s="29">
        <v>78.45</v>
      </c>
      <c r="I235" s="29">
        <v>472.03</v>
      </c>
      <c r="J235" s="29">
        <v>6.48</v>
      </c>
      <c r="K235" s="29">
        <v>4.3499999999999996</v>
      </c>
      <c r="L235" s="29">
        <v>0</v>
      </c>
      <c r="M235" s="29">
        <v>0</v>
      </c>
      <c r="N235" s="29">
        <v>25.35</v>
      </c>
      <c r="O235" s="29">
        <v>48.06</v>
      </c>
      <c r="P235" s="29">
        <v>5.04</v>
      </c>
      <c r="Q235" s="29">
        <v>0</v>
      </c>
      <c r="R235" s="29">
        <v>0</v>
      </c>
      <c r="S235" s="29">
        <v>0.35</v>
      </c>
      <c r="T235" s="29">
        <v>2.5099999999999998</v>
      </c>
      <c r="U235" s="29">
        <v>137.65</v>
      </c>
      <c r="V235" s="29">
        <v>204.66</v>
      </c>
      <c r="W235" s="29">
        <v>29</v>
      </c>
      <c r="X235" s="29">
        <v>47.26</v>
      </c>
      <c r="Y235" s="29">
        <v>129.36000000000001</v>
      </c>
      <c r="Z235" s="29">
        <v>1.68</v>
      </c>
      <c r="AA235" s="29">
        <v>46.8</v>
      </c>
      <c r="AB235" s="29">
        <v>3920.59</v>
      </c>
      <c r="AC235" s="29">
        <v>772.85</v>
      </c>
      <c r="AD235" s="29">
        <v>3.54</v>
      </c>
      <c r="AE235" s="29">
        <v>0.1</v>
      </c>
      <c r="AF235" s="29">
        <v>7.0000000000000007E-2</v>
      </c>
      <c r="AG235" s="29">
        <v>1.1299999999999999</v>
      </c>
      <c r="AH235" s="29">
        <v>2.46</v>
      </c>
      <c r="AI235" s="29">
        <v>1.51</v>
      </c>
      <c r="AJ235" s="16">
        <v>0</v>
      </c>
      <c r="AK235" s="16">
        <v>340.88</v>
      </c>
      <c r="AL235" s="16">
        <v>284.48</v>
      </c>
      <c r="AM235" s="16">
        <v>495.79</v>
      </c>
      <c r="AN235" s="16">
        <v>216.18</v>
      </c>
      <c r="AO235" s="16">
        <v>117.12</v>
      </c>
      <c r="AP235" s="16">
        <v>206.38</v>
      </c>
      <c r="AQ235" s="16">
        <v>84.76</v>
      </c>
      <c r="AR235" s="16">
        <v>332.04</v>
      </c>
      <c r="AS235" s="16">
        <v>304.23</v>
      </c>
      <c r="AT235" s="16">
        <v>372.22</v>
      </c>
      <c r="AU235" s="16">
        <v>446.32</v>
      </c>
      <c r="AV235" s="16">
        <v>138.9</v>
      </c>
      <c r="AW235" s="16">
        <v>269.77999999999997</v>
      </c>
      <c r="AX235" s="16">
        <v>1362.99</v>
      </c>
      <c r="AY235" s="16">
        <v>0</v>
      </c>
      <c r="AZ235" s="16">
        <v>403.49</v>
      </c>
      <c r="BA235" s="16">
        <v>284.29000000000002</v>
      </c>
      <c r="BB235" s="16">
        <v>217.94</v>
      </c>
      <c r="BC235" s="16">
        <v>124.15</v>
      </c>
      <c r="BD235" s="16">
        <v>0.31</v>
      </c>
      <c r="BE235" s="16">
        <v>0.14000000000000001</v>
      </c>
      <c r="BF235" s="16">
        <v>0.08</v>
      </c>
      <c r="BG235" s="16">
        <v>0.17</v>
      </c>
      <c r="BH235" s="16">
        <v>0.2</v>
      </c>
      <c r="BI235" s="16">
        <v>0.92</v>
      </c>
      <c r="BJ235" s="16">
        <v>0</v>
      </c>
      <c r="BK235" s="16">
        <v>3.05</v>
      </c>
      <c r="BL235" s="16">
        <v>0</v>
      </c>
      <c r="BM235" s="16">
        <v>1.06</v>
      </c>
      <c r="BN235" s="16">
        <v>0.02</v>
      </c>
      <c r="BO235" s="16">
        <v>0.04</v>
      </c>
      <c r="BP235" s="16">
        <v>0</v>
      </c>
      <c r="BQ235" s="16">
        <v>0.18</v>
      </c>
      <c r="BR235" s="16">
        <v>0.27</v>
      </c>
      <c r="BS235" s="16">
        <v>3.71</v>
      </c>
      <c r="BT235" s="16">
        <v>0</v>
      </c>
      <c r="BU235" s="16">
        <v>0</v>
      </c>
      <c r="BV235" s="16">
        <v>4</v>
      </c>
      <c r="BW235" s="16">
        <v>0.03</v>
      </c>
      <c r="BX235" s="16">
        <v>0</v>
      </c>
      <c r="BY235" s="16">
        <v>0</v>
      </c>
      <c r="BZ235" s="16">
        <v>0</v>
      </c>
      <c r="CA235" s="16">
        <v>0</v>
      </c>
      <c r="CB235" s="16">
        <v>357.92</v>
      </c>
      <c r="CC235" s="13"/>
      <c r="CD235" s="13" t="e">
        <f>$I$235/#REF!*100</f>
        <v>#REF!</v>
      </c>
      <c r="CE235" s="16">
        <v>700.23</v>
      </c>
      <c r="CG235" s="16">
        <v>7.53</v>
      </c>
      <c r="CH235" s="16">
        <v>7.53</v>
      </c>
      <c r="CI235" s="16">
        <v>7.53</v>
      </c>
      <c r="CJ235" s="16">
        <v>3116.9</v>
      </c>
      <c r="CK235" s="16">
        <v>1299</v>
      </c>
      <c r="CL235" s="16">
        <v>2207.9499999999998</v>
      </c>
      <c r="CM235" s="16">
        <v>48.65</v>
      </c>
      <c r="CN235" s="16">
        <v>30.29</v>
      </c>
      <c r="CO235" s="16">
        <v>39.47</v>
      </c>
      <c r="CP235" s="16">
        <v>9</v>
      </c>
      <c r="CQ235" s="16">
        <v>0</v>
      </c>
    </row>
    <row r="236" spans="1:95" s="16" customFormat="1" x14ac:dyDescent="0.25">
      <c r="A236" s="27"/>
      <c r="B236" s="28" t="s">
        <v>124</v>
      </c>
      <c r="C236" s="29">
        <f>C218+C221+C229+C235</f>
        <v>1555</v>
      </c>
      <c r="D236" s="29">
        <v>40.130000000000003</v>
      </c>
      <c r="E236" s="29">
        <v>21.06</v>
      </c>
      <c r="F236" s="29">
        <v>47.99</v>
      </c>
      <c r="G236" s="29">
        <v>15.61</v>
      </c>
      <c r="H236" s="29">
        <v>224.47</v>
      </c>
      <c r="I236" s="29">
        <v>1456.12</v>
      </c>
      <c r="J236" s="29">
        <v>18.079999999999998</v>
      </c>
      <c r="K236" s="29">
        <v>8.25</v>
      </c>
      <c r="L236" s="29">
        <v>0</v>
      </c>
      <c r="M236" s="29">
        <v>0</v>
      </c>
      <c r="N236" s="29">
        <v>75.81</v>
      </c>
      <c r="O236" s="29">
        <v>130.15</v>
      </c>
      <c r="P236" s="29">
        <v>18.510000000000002</v>
      </c>
      <c r="Q236" s="29">
        <v>0</v>
      </c>
      <c r="R236" s="29">
        <v>0</v>
      </c>
      <c r="S236" s="29">
        <v>1.66</v>
      </c>
      <c r="T236" s="29">
        <v>11.09</v>
      </c>
      <c r="U236" s="29">
        <v>1036.06</v>
      </c>
      <c r="V236" s="29">
        <v>1975.39</v>
      </c>
      <c r="W236" s="29">
        <v>297.17</v>
      </c>
      <c r="X236" s="29">
        <v>183.99</v>
      </c>
      <c r="Y236" s="29">
        <v>579.91999999999996</v>
      </c>
      <c r="Z236" s="29">
        <v>8.52</v>
      </c>
      <c r="AA236" s="29">
        <v>124.29</v>
      </c>
      <c r="AB236" s="29">
        <v>5377.55</v>
      </c>
      <c r="AC236" s="29">
        <v>1162.0899999999999</v>
      </c>
      <c r="AD236" s="29">
        <v>9.3800000000000008</v>
      </c>
      <c r="AE236" s="29">
        <v>0.56999999999999995</v>
      </c>
      <c r="AF236" s="29">
        <v>0.52</v>
      </c>
      <c r="AG236" s="29">
        <v>9.86</v>
      </c>
      <c r="AH236" s="29">
        <v>20.45</v>
      </c>
      <c r="AI236" s="29">
        <v>29.51</v>
      </c>
      <c r="AJ236" s="16">
        <v>0</v>
      </c>
      <c r="AK236" s="16">
        <v>1528.21</v>
      </c>
      <c r="AL236" s="16">
        <v>1370.52</v>
      </c>
      <c r="AM236" s="16">
        <v>2848.48</v>
      </c>
      <c r="AN236" s="16">
        <v>2208.21</v>
      </c>
      <c r="AO236" s="16">
        <v>719.23</v>
      </c>
      <c r="AP236" s="16">
        <v>1441.39</v>
      </c>
      <c r="AQ236" s="16">
        <v>518.25</v>
      </c>
      <c r="AR236" s="16">
        <v>1727.65</v>
      </c>
      <c r="AS236" s="16">
        <v>1749.13</v>
      </c>
      <c r="AT236" s="16">
        <v>2229.34</v>
      </c>
      <c r="AU236" s="16">
        <v>2794.91</v>
      </c>
      <c r="AV236" s="16">
        <v>878.4</v>
      </c>
      <c r="AW236" s="16">
        <v>1788.35</v>
      </c>
      <c r="AX236" s="16">
        <v>7359.89</v>
      </c>
      <c r="AY236" s="16">
        <v>97.85</v>
      </c>
      <c r="AZ236" s="16">
        <v>2474.11</v>
      </c>
      <c r="BA236" s="16">
        <v>1702.59</v>
      </c>
      <c r="BB236" s="16">
        <v>1279.1400000000001</v>
      </c>
      <c r="BC236" s="16">
        <v>566.49</v>
      </c>
      <c r="BD236" s="16">
        <v>0.63</v>
      </c>
      <c r="BE236" s="16">
        <v>0.31</v>
      </c>
      <c r="BF236" s="16">
        <v>0.17</v>
      </c>
      <c r="BG236" s="16">
        <v>0.38</v>
      </c>
      <c r="BH236" s="16">
        <v>0.43</v>
      </c>
      <c r="BI236" s="16">
        <v>2.02</v>
      </c>
      <c r="BJ236" s="16">
        <v>0.03</v>
      </c>
      <c r="BK236" s="16">
        <v>6.04</v>
      </c>
      <c r="BL236" s="16">
        <v>0.02</v>
      </c>
      <c r="BM236" s="16">
        <v>2.23</v>
      </c>
      <c r="BN236" s="16">
        <v>0.09</v>
      </c>
      <c r="BO236" s="16">
        <v>0.08</v>
      </c>
      <c r="BP236" s="16">
        <v>0</v>
      </c>
      <c r="BQ236" s="16">
        <v>0.34</v>
      </c>
      <c r="BR236" s="16">
        <v>0.55000000000000004</v>
      </c>
      <c r="BS236" s="16">
        <v>7.92</v>
      </c>
      <c r="BT236" s="16">
        <v>0.01</v>
      </c>
      <c r="BU236" s="16">
        <v>0</v>
      </c>
      <c r="BV236" s="16">
        <v>8.02</v>
      </c>
      <c r="BW236" s="16">
        <v>0.11</v>
      </c>
      <c r="BX236" s="16">
        <v>0.08</v>
      </c>
      <c r="BY236" s="16">
        <v>0</v>
      </c>
      <c r="BZ236" s="16">
        <v>0</v>
      </c>
      <c r="CA236" s="16">
        <v>0</v>
      </c>
      <c r="CB236" s="16">
        <v>1392.3</v>
      </c>
      <c r="CC236" s="13"/>
      <c r="CD236" s="13"/>
      <c r="CE236" s="16">
        <v>1020.55</v>
      </c>
      <c r="CG236" s="16">
        <v>89.93</v>
      </c>
      <c r="CH236" s="16">
        <v>54.72</v>
      </c>
      <c r="CI236" s="16">
        <v>72.33</v>
      </c>
      <c r="CJ236" s="16">
        <v>9568.4699999999993</v>
      </c>
      <c r="CK236" s="16">
        <v>4289.43</v>
      </c>
      <c r="CL236" s="16">
        <v>6928.95</v>
      </c>
      <c r="CM236" s="16">
        <v>228.63</v>
      </c>
      <c r="CN236" s="16">
        <v>131.1</v>
      </c>
      <c r="CO236" s="16">
        <v>179.86</v>
      </c>
      <c r="CP236" s="16">
        <v>31.5</v>
      </c>
      <c r="CQ236" s="16">
        <v>1.36</v>
      </c>
    </row>
    <row r="238" spans="1:95" x14ac:dyDescent="0.25">
      <c r="B238" s="32" t="s">
        <v>172</v>
      </c>
    </row>
    <row r="239" spans="1:95" x14ac:dyDescent="0.25">
      <c r="B239" s="17" t="s">
        <v>101</v>
      </c>
    </row>
    <row r="240" spans="1:95" s="25" customFormat="1" x14ac:dyDescent="0.25">
      <c r="A240" s="22" t="str">
        <f>"-"</f>
        <v>-</v>
      </c>
      <c r="B240" s="23" t="s">
        <v>102</v>
      </c>
      <c r="C240" s="24">
        <v>40</v>
      </c>
      <c r="D240" s="24">
        <v>3.08</v>
      </c>
      <c r="E240" s="24">
        <v>0</v>
      </c>
      <c r="F240" s="24">
        <v>1.2</v>
      </c>
      <c r="G240" s="24">
        <v>1.2</v>
      </c>
      <c r="H240" s="24">
        <v>21.32</v>
      </c>
      <c r="I240" s="24">
        <v>107.80799999999999</v>
      </c>
      <c r="J240" s="24">
        <v>0.2</v>
      </c>
      <c r="K240" s="24">
        <v>0</v>
      </c>
      <c r="L240" s="24">
        <v>0</v>
      </c>
      <c r="M240" s="24">
        <v>0</v>
      </c>
      <c r="N240" s="24">
        <v>1.32</v>
      </c>
      <c r="O240" s="24">
        <v>18.72</v>
      </c>
      <c r="P240" s="24">
        <v>1.28</v>
      </c>
      <c r="Q240" s="24">
        <v>0</v>
      </c>
      <c r="R240" s="24">
        <v>0</v>
      </c>
      <c r="S240" s="24">
        <v>0.12</v>
      </c>
      <c r="T240" s="24">
        <v>0.64</v>
      </c>
      <c r="U240" s="24">
        <v>171.6</v>
      </c>
      <c r="V240" s="24">
        <v>52.4</v>
      </c>
      <c r="W240" s="24">
        <v>8.8000000000000007</v>
      </c>
      <c r="X240" s="24">
        <v>13.2</v>
      </c>
      <c r="Y240" s="24">
        <v>34</v>
      </c>
      <c r="Z240" s="24">
        <v>0.8</v>
      </c>
      <c r="AA240" s="24">
        <v>0</v>
      </c>
      <c r="AB240" s="24">
        <v>0</v>
      </c>
      <c r="AC240" s="24">
        <v>0</v>
      </c>
      <c r="AD240" s="24">
        <v>0.68</v>
      </c>
      <c r="AE240" s="24">
        <v>0.06</v>
      </c>
      <c r="AF240" s="24">
        <v>0.02</v>
      </c>
      <c r="AG240" s="24">
        <v>0.64</v>
      </c>
      <c r="AH240" s="24">
        <v>1.2</v>
      </c>
      <c r="AI240" s="24">
        <v>0</v>
      </c>
      <c r="AJ240" s="25">
        <v>0</v>
      </c>
      <c r="AK240" s="25">
        <v>148.80000000000001</v>
      </c>
      <c r="AL240" s="25">
        <v>154.4</v>
      </c>
      <c r="AM240" s="25">
        <v>236.4</v>
      </c>
      <c r="AN240" s="25">
        <v>79.599999999999994</v>
      </c>
      <c r="AO240" s="25">
        <v>46.8</v>
      </c>
      <c r="AP240" s="25">
        <v>93.6</v>
      </c>
      <c r="AQ240" s="25">
        <v>35.200000000000003</v>
      </c>
      <c r="AR240" s="25">
        <v>168</v>
      </c>
      <c r="AS240" s="25">
        <v>104.4</v>
      </c>
      <c r="AT240" s="25">
        <v>145.19999999999999</v>
      </c>
      <c r="AU240" s="25">
        <v>120.4</v>
      </c>
      <c r="AV240" s="25">
        <v>64.400000000000006</v>
      </c>
      <c r="AW240" s="25">
        <v>112</v>
      </c>
      <c r="AX240" s="25">
        <v>930</v>
      </c>
      <c r="AY240" s="25">
        <v>0</v>
      </c>
      <c r="AZ240" s="25">
        <v>302.8</v>
      </c>
      <c r="BA240" s="25">
        <v>132.4</v>
      </c>
      <c r="BB240" s="25">
        <v>88.8</v>
      </c>
      <c r="BC240" s="25">
        <v>69.2</v>
      </c>
      <c r="BD240" s="25">
        <v>0</v>
      </c>
      <c r="BE240" s="25">
        <v>0</v>
      </c>
      <c r="BF240" s="25">
        <v>0</v>
      </c>
      <c r="BG240" s="25">
        <v>0</v>
      </c>
      <c r="BH240" s="25">
        <v>0</v>
      </c>
      <c r="BI240" s="25">
        <v>0.01</v>
      </c>
      <c r="BJ240" s="25">
        <v>0</v>
      </c>
      <c r="BK240" s="25">
        <v>0.13</v>
      </c>
      <c r="BL240" s="25">
        <v>0</v>
      </c>
      <c r="BM240" s="25">
        <v>0.06</v>
      </c>
      <c r="BN240" s="25">
        <v>0</v>
      </c>
      <c r="BO240" s="25">
        <v>0</v>
      </c>
      <c r="BP240" s="25">
        <v>0</v>
      </c>
      <c r="BQ240" s="25">
        <v>0</v>
      </c>
      <c r="BR240" s="25">
        <v>0</v>
      </c>
      <c r="BS240" s="25">
        <v>0.47</v>
      </c>
      <c r="BT240" s="25">
        <v>0</v>
      </c>
      <c r="BU240" s="25">
        <v>0</v>
      </c>
      <c r="BV240" s="25">
        <v>0.35</v>
      </c>
      <c r="BW240" s="25">
        <v>0.01</v>
      </c>
      <c r="BX240" s="25">
        <v>0</v>
      </c>
      <c r="BY240" s="25">
        <v>0</v>
      </c>
      <c r="BZ240" s="25">
        <v>0</v>
      </c>
      <c r="CA240" s="25">
        <v>0</v>
      </c>
      <c r="CB240" s="25">
        <v>13.64</v>
      </c>
      <c r="CC240" s="26"/>
      <c r="CD240" s="26"/>
      <c r="CE240" s="25">
        <v>0</v>
      </c>
      <c r="CG240" s="25">
        <v>0</v>
      </c>
      <c r="CH240" s="25">
        <v>0</v>
      </c>
      <c r="CI240" s="25">
        <v>0</v>
      </c>
      <c r="CJ240" s="25">
        <v>665</v>
      </c>
      <c r="CK240" s="25">
        <v>256.2</v>
      </c>
      <c r="CL240" s="25">
        <v>460.6</v>
      </c>
      <c r="CM240" s="25">
        <v>5.32</v>
      </c>
      <c r="CN240" s="25">
        <v>5.32</v>
      </c>
      <c r="CO240" s="25">
        <v>5.32</v>
      </c>
      <c r="CP240" s="25">
        <v>0</v>
      </c>
      <c r="CQ240" s="25">
        <v>0</v>
      </c>
    </row>
    <row r="241" spans="1:95" s="25" customFormat="1" x14ac:dyDescent="0.25">
      <c r="A241" s="22" t="str">
        <f>"4/13"</f>
        <v>4/13</v>
      </c>
      <c r="B241" s="23" t="s">
        <v>136</v>
      </c>
      <c r="C241" s="24">
        <v>10</v>
      </c>
      <c r="D241" s="24">
        <v>2.63</v>
      </c>
      <c r="E241" s="24">
        <v>2.63</v>
      </c>
      <c r="F241" s="24">
        <v>2.66</v>
      </c>
      <c r="G241" s="24">
        <v>0</v>
      </c>
      <c r="H241" s="24">
        <v>0</v>
      </c>
      <c r="I241" s="24">
        <v>35.06</v>
      </c>
      <c r="J241" s="24">
        <v>1.53</v>
      </c>
      <c r="K241" s="24">
        <v>0</v>
      </c>
      <c r="L241" s="24">
        <v>0</v>
      </c>
      <c r="M241" s="24">
        <v>0</v>
      </c>
      <c r="N241" s="24">
        <v>0</v>
      </c>
      <c r="O241" s="24">
        <v>0</v>
      </c>
      <c r="P241" s="24">
        <v>0</v>
      </c>
      <c r="Q241" s="24">
        <v>0</v>
      </c>
      <c r="R241" s="24">
        <v>0</v>
      </c>
      <c r="S241" s="24">
        <v>0.2</v>
      </c>
      <c r="T241" s="24">
        <v>0.43</v>
      </c>
      <c r="U241" s="24">
        <v>110</v>
      </c>
      <c r="V241" s="24">
        <v>10</v>
      </c>
      <c r="W241" s="24">
        <v>100</v>
      </c>
      <c r="X241" s="24">
        <v>5.5</v>
      </c>
      <c r="Y241" s="24">
        <v>60</v>
      </c>
      <c r="Z241" s="24">
        <v>7.0000000000000007E-2</v>
      </c>
      <c r="AA241" s="24">
        <v>21</v>
      </c>
      <c r="AB241" s="24">
        <v>17</v>
      </c>
      <c r="AC241" s="24">
        <v>23.8</v>
      </c>
      <c r="AD241" s="24">
        <v>0.04</v>
      </c>
      <c r="AE241" s="24">
        <v>0</v>
      </c>
      <c r="AF241" s="24">
        <v>0.04</v>
      </c>
      <c r="AG241" s="24">
        <v>0.02</v>
      </c>
      <c r="AH241" s="24">
        <v>0.68</v>
      </c>
      <c r="AI241" s="24">
        <v>7.0000000000000007E-2</v>
      </c>
      <c r="AJ241" s="25">
        <v>0</v>
      </c>
      <c r="AK241" s="25">
        <v>157</v>
      </c>
      <c r="AL241" s="25">
        <v>117</v>
      </c>
      <c r="AM241" s="25">
        <v>230</v>
      </c>
      <c r="AN241" s="25">
        <v>158</v>
      </c>
      <c r="AO241" s="25">
        <v>56</v>
      </c>
      <c r="AP241" s="25">
        <v>95</v>
      </c>
      <c r="AQ241" s="25">
        <v>70</v>
      </c>
      <c r="AR241" s="25">
        <v>134</v>
      </c>
      <c r="AS241" s="25">
        <v>76</v>
      </c>
      <c r="AT241" s="25">
        <v>87</v>
      </c>
      <c r="AU241" s="25">
        <v>156</v>
      </c>
      <c r="AV241" s="25">
        <v>70</v>
      </c>
      <c r="AW241" s="25">
        <v>51</v>
      </c>
      <c r="AX241" s="25">
        <v>517</v>
      </c>
      <c r="AY241" s="25">
        <v>0</v>
      </c>
      <c r="AZ241" s="25">
        <v>273</v>
      </c>
      <c r="BA241" s="25">
        <v>129</v>
      </c>
      <c r="BB241" s="25">
        <v>139</v>
      </c>
      <c r="BC241" s="25">
        <v>21.5</v>
      </c>
      <c r="BD241" s="25">
        <v>0</v>
      </c>
      <c r="BE241" s="25">
        <v>0.01</v>
      </c>
      <c r="BF241" s="25">
        <v>0.04</v>
      </c>
      <c r="BG241" s="25">
        <v>0.11</v>
      </c>
      <c r="BH241" s="25">
        <v>0.13</v>
      </c>
      <c r="BI241" s="25">
        <v>0.33</v>
      </c>
      <c r="BJ241" s="25">
        <v>0.04</v>
      </c>
      <c r="BK241" s="25">
        <v>0.7</v>
      </c>
      <c r="BL241" s="25">
        <v>0.01</v>
      </c>
      <c r="BM241" s="25">
        <v>0.16</v>
      </c>
      <c r="BN241" s="25">
        <v>0.01</v>
      </c>
      <c r="BO241" s="25">
        <v>0</v>
      </c>
      <c r="BP241" s="25">
        <v>0</v>
      </c>
      <c r="BQ241" s="25">
        <v>0.05</v>
      </c>
      <c r="BR241" s="25">
        <v>7.0000000000000007E-2</v>
      </c>
      <c r="BS241" s="25">
        <v>0.52</v>
      </c>
      <c r="BT241" s="25">
        <v>0</v>
      </c>
      <c r="BU241" s="25">
        <v>0</v>
      </c>
      <c r="BV241" s="25">
        <v>7.0000000000000007E-2</v>
      </c>
      <c r="BW241" s="25">
        <v>0</v>
      </c>
      <c r="BX241" s="25">
        <v>0</v>
      </c>
      <c r="BY241" s="25">
        <v>0</v>
      </c>
      <c r="BZ241" s="25">
        <v>0</v>
      </c>
      <c r="CA241" s="25">
        <v>0</v>
      </c>
      <c r="CB241" s="25">
        <v>4.08</v>
      </c>
      <c r="CC241" s="26"/>
      <c r="CD241" s="26"/>
      <c r="CE241" s="25">
        <v>23.83</v>
      </c>
      <c r="CG241" s="25">
        <v>0.5</v>
      </c>
      <c r="CH241" s="25">
        <v>0.5</v>
      </c>
      <c r="CI241" s="25">
        <v>0.5</v>
      </c>
      <c r="CJ241" s="25">
        <v>500</v>
      </c>
      <c r="CK241" s="25">
        <v>370</v>
      </c>
      <c r="CL241" s="25">
        <v>435</v>
      </c>
      <c r="CM241" s="25">
        <v>1.53</v>
      </c>
      <c r="CN241" s="25">
        <v>0.97</v>
      </c>
      <c r="CO241" s="25">
        <v>1.25</v>
      </c>
      <c r="CP241" s="25">
        <v>0</v>
      </c>
      <c r="CQ241" s="25">
        <v>0</v>
      </c>
    </row>
    <row r="242" spans="1:95" s="25" customFormat="1" x14ac:dyDescent="0.25">
      <c r="A242" s="22" t="str">
        <f>"27/10"</f>
        <v>27/10</v>
      </c>
      <c r="B242" s="23" t="s">
        <v>105</v>
      </c>
      <c r="C242" s="24">
        <v>180</v>
      </c>
      <c r="D242" s="24">
        <v>0.18</v>
      </c>
      <c r="E242" s="24">
        <v>0</v>
      </c>
      <c r="F242" s="24">
        <v>0.04</v>
      </c>
      <c r="G242" s="24">
        <v>0.04</v>
      </c>
      <c r="H242" s="24">
        <v>4.53</v>
      </c>
      <c r="I242" s="24">
        <v>18.157085999999993</v>
      </c>
      <c r="J242" s="24">
        <v>0</v>
      </c>
      <c r="K242" s="24">
        <v>0</v>
      </c>
      <c r="L242" s="24">
        <v>0</v>
      </c>
      <c r="M242" s="24">
        <v>0</v>
      </c>
      <c r="N242" s="24">
        <v>4.4400000000000004</v>
      </c>
      <c r="O242" s="24">
        <v>0</v>
      </c>
      <c r="P242" s="24">
        <v>0.09</v>
      </c>
      <c r="Q242" s="24">
        <v>0</v>
      </c>
      <c r="R242" s="24">
        <v>0</v>
      </c>
      <c r="S242" s="24">
        <v>0</v>
      </c>
      <c r="T242" s="24">
        <v>0.05</v>
      </c>
      <c r="U242" s="24">
        <v>0.04</v>
      </c>
      <c r="V242" s="24">
        <v>0.13</v>
      </c>
      <c r="W242" s="24">
        <v>0.13</v>
      </c>
      <c r="X242" s="24">
        <v>0</v>
      </c>
      <c r="Y242" s="24">
        <v>0</v>
      </c>
      <c r="Z242" s="24">
        <v>0.01</v>
      </c>
      <c r="AA242" s="24">
        <v>0</v>
      </c>
      <c r="AB242" s="24">
        <v>0</v>
      </c>
      <c r="AC242" s="24">
        <v>0</v>
      </c>
      <c r="AD242" s="24">
        <v>0</v>
      </c>
      <c r="AE242" s="24">
        <v>0</v>
      </c>
      <c r="AF242" s="24">
        <v>0</v>
      </c>
      <c r="AG242" s="24">
        <v>0</v>
      </c>
      <c r="AH242" s="24">
        <v>0</v>
      </c>
      <c r="AI242" s="24">
        <v>0</v>
      </c>
      <c r="AJ242" s="25">
        <v>0</v>
      </c>
      <c r="AK242" s="25">
        <v>0</v>
      </c>
      <c r="AL242" s="25">
        <v>0</v>
      </c>
      <c r="AM242" s="25">
        <v>0</v>
      </c>
      <c r="AN242" s="25">
        <v>0</v>
      </c>
      <c r="AO242" s="25">
        <v>0</v>
      </c>
      <c r="AP242" s="25">
        <v>0</v>
      </c>
      <c r="AQ242" s="25">
        <v>0</v>
      </c>
      <c r="AR242" s="25">
        <v>0</v>
      </c>
      <c r="AS242" s="25">
        <v>0</v>
      </c>
      <c r="AT242" s="25">
        <v>0</v>
      </c>
      <c r="AU242" s="25">
        <v>0</v>
      </c>
      <c r="AV242" s="25">
        <v>0</v>
      </c>
      <c r="AW242" s="25">
        <v>0</v>
      </c>
      <c r="AX242" s="25">
        <v>0</v>
      </c>
      <c r="AY242" s="25">
        <v>0</v>
      </c>
      <c r="AZ242" s="25">
        <v>0</v>
      </c>
      <c r="BA242" s="25">
        <v>0</v>
      </c>
      <c r="BB242" s="25">
        <v>0</v>
      </c>
      <c r="BC242" s="25">
        <v>0</v>
      </c>
      <c r="BD242" s="25">
        <v>0</v>
      </c>
      <c r="BE242" s="25">
        <v>0</v>
      </c>
      <c r="BF242" s="25">
        <v>0</v>
      </c>
      <c r="BG242" s="25">
        <v>0</v>
      </c>
      <c r="BH242" s="25">
        <v>0</v>
      </c>
      <c r="BI242" s="25">
        <v>0</v>
      </c>
      <c r="BJ242" s="25">
        <v>0</v>
      </c>
      <c r="BK242" s="25">
        <v>0</v>
      </c>
      <c r="BL242" s="25">
        <v>0</v>
      </c>
      <c r="BM242" s="25">
        <v>0</v>
      </c>
      <c r="BN242" s="25">
        <v>0</v>
      </c>
      <c r="BO242" s="25">
        <v>0</v>
      </c>
      <c r="BP242" s="25">
        <v>0</v>
      </c>
      <c r="BQ242" s="25">
        <v>0</v>
      </c>
      <c r="BR242" s="25">
        <v>0</v>
      </c>
      <c r="BS242" s="25">
        <v>0</v>
      </c>
      <c r="BT242" s="25">
        <v>0</v>
      </c>
      <c r="BU242" s="25">
        <v>0</v>
      </c>
      <c r="BV242" s="25">
        <v>0</v>
      </c>
      <c r="BW242" s="25">
        <v>0</v>
      </c>
      <c r="BX242" s="25">
        <v>0</v>
      </c>
      <c r="BY242" s="25">
        <v>0</v>
      </c>
      <c r="BZ242" s="25">
        <v>0</v>
      </c>
      <c r="CA242" s="25">
        <v>0</v>
      </c>
      <c r="CB242" s="25">
        <v>180.08</v>
      </c>
      <c r="CC242" s="26"/>
      <c r="CD242" s="26"/>
      <c r="CE242" s="25">
        <v>0</v>
      </c>
      <c r="CG242" s="25">
        <v>3.69</v>
      </c>
      <c r="CH242" s="25">
        <v>3.69</v>
      </c>
      <c r="CI242" s="25">
        <v>3.69</v>
      </c>
      <c r="CJ242" s="25">
        <v>398.25</v>
      </c>
      <c r="CK242" s="25">
        <v>156.6</v>
      </c>
      <c r="CL242" s="25">
        <v>277.43</v>
      </c>
      <c r="CM242" s="25">
        <v>39.61</v>
      </c>
      <c r="CN242" s="25">
        <v>23.41</v>
      </c>
      <c r="CO242" s="25">
        <v>31.51</v>
      </c>
      <c r="CP242" s="25">
        <v>4.5</v>
      </c>
      <c r="CQ242" s="25">
        <v>0</v>
      </c>
    </row>
    <row r="243" spans="1:95" s="15" customFormat="1" ht="31.5" x14ac:dyDescent="0.25">
      <c r="A243" s="18" t="str">
        <f>"15/4"</f>
        <v>15/4</v>
      </c>
      <c r="B243" s="19" t="s">
        <v>106</v>
      </c>
      <c r="C243" s="20">
        <v>180</v>
      </c>
      <c r="D243" s="20">
        <v>5.37</v>
      </c>
      <c r="E243" s="20">
        <v>2.12</v>
      </c>
      <c r="F243" s="20">
        <v>4.29</v>
      </c>
      <c r="G243" s="20">
        <v>0.47</v>
      </c>
      <c r="H243" s="20">
        <v>30.37</v>
      </c>
      <c r="I243" s="20">
        <v>177.25160879999999</v>
      </c>
      <c r="J243" s="20">
        <v>3.06</v>
      </c>
      <c r="K243" s="20">
        <v>0.08</v>
      </c>
      <c r="L243" s="20">
        <v>0</v>
      </c>
      <c r="M243" s="20">
        <v>0</v>
      </c>
      <c r="N243" s="20">
        <v>6.82</v>
      </c>
      <c r="O243" s="20">
        <v>20.9</v>
      </c>
      <c r="P243" s="20">
        <v>2.65</v>
      </c>
      <c r="Q243" s="20">
        <v>0</v>
      </c>
      <c r="R243" s="20">
        <v>0</v>
      </c>
      <c r="S243" s="20">
        <v>7.0000000000000007E-2</v>
      </c>
      <c r="T243" s="20">
        <v>1.44</v>
      </c>
      <c r="U243" s="20">
        <v>216.17</v>
      </c>
      <c r="V243" s="20">
        <v>158.53</v>
      </c>
      <c r="W243" s="20">
        <v>103.69</v>
      </c>
      <c r="X243" s="20">
        <v>24.52</v>
      </c>
      <c r="Y243" s="20">
        <v>165.04</v>
      </c>
      <c r="Z243" s="20">
        <v>0.65</v>
      </c>
      <c r="AA243" s="20">
        <v>17.28</v>
      </c>
      <c r="AB243" s="20">
        <v>14.4</v>
      </c>
      <c r="AC243" s="20">
        <v>32.04</v>
      </c>
      <c r="AD243" s="20">
        <v>0.57999999999999996</v>
      </c>
      <c r="AE243" s="20">
        <v>0.09</v>
      </c>
      <c r="AF243" s="20">
        <v>0.11</v>
      </c>
      <c r="AG243" s="20">
        <v>0.84</v>
      </c>
      <c r="AH243" s="20">
        <v>2.2799999999999998</v>
      </c>
      <c r="AI243" s="20">
        <v>0.37</v>
      </c>
      <c r="AJ243" s="15">
        <v>0</v>
      </c>
      <c r="AK243" s="15">
        <v>163.85</v>
      </c>
      <c r="AL243" s="15">
        <v>158.74</v>
      </c>
      <c r="AM243" s="15">
        <v>175.16</v>
      </c>
      <c r="AN243" s="15">
        <v>119.96</v>
      </c>
      <c r="AO243" s="15">
        <v>54.72</v>
      </c>
      <c r="AP243" s="15">
        <v>86.19</v>
      </c>
      <c r="AQ243" s="15">
        <v>42.06</v>
      </c>
      <c r="AR243" s="15">
        <v>177.39</v>
      </c>
      <c r="AS243" s="15">
        <v>138.27000000000001</v>
      </c>
      <c r="AT243" s="15">
        <v>166.7</v>
      </c>
      <c r="AU243" s="15">
        <v>216.81</v>
      </c>
      <c r="AV243" s="15">
        <v>79.02</v>
      </c>
      <c r="AW243" s="15">
        <v>139.56</v>
      </c>
      <c r="AX243" s="15">
        <v>815.27</v>
      </c>
      <c r="AY243" s="15">
        <v>0</v>
      </c>
      <c r="AZ243" s="15">
        <v>444.93</v>
      </c>
      <c r="BA243" s="15">
        <v>133.80000000000001</v>
      </c>
      <c r="BB243" s="15">
        <v>102.94</v>
      </c>
      <c r="BC243" s="15">
        <v>68.02</v>
      </c>
      <c r="BD243" s="15">
        <v>0.09</v>
      </c>
      <c r="BE243" s="15">
        <v>0.04</v>
      </c>
      <c r="BF243" s="15">
        <v>0.02</v>
      </c>
      <c r="BG243" s="15">
        <v>0.05</v>
      </c>
      <c r="BH243" s="15">
        <v>0.05</v>
      </c>
      <c r="BI243" s="15">
        <v>0.25</v>
      </c>
      <c r="BJ243" s="15">
        <v>0</v>
      </c>
      <c r="BK243" s="15">
        <v>0.7</v>
      </c>
      <c r="BL243" s="15">
        <v>0</v>
      </c>
      <c r="BM243" s="15">
        <v>0.22</v>
      </c>
      <c r="BN243" s="15">
        <v>0</v>
      </c>
      <c r="BO243" s="15">
        <v>0</v>
      </c>
      <c r="BP243" s="15">
        <v>0</v>
      </c>
      <c r="BQ243" s="15">
        <v>0.05</v>
      </c>
      <c r="BR243" s="15">
        <v>7.0000000000000007E-2</v>
      </c>
      <c r="BS243" s="15">
        <v>0.56999999999999995</v>
      </c>
      <c r="BT243" s="15">
        <v>0</v>
      </c>
      <c r="BU243" s="15">
        <v>0</v>
      </c>
      <c r="BV243" s="15">
        <v>0.03</v>
      </c>
      <c r="BW243" s="15">
        <v>0</v>
      </c>
      <c r="BX243" s="15">
        <v>0</v>
      </c>
      <c r="BY243" s="15">
        <v>0</v>
      </c>
      <c r="BZ243" s="15">
        <v>0</v>
      </c>
      <c r="CA243" s="15">
        <v>0</v>
      </c>
      <c r="CB243" s="15">
        <v>160.02000000000001</v>
      </c>
      <c r="CC243" s="21"/>
      <c r="CD243" s="21"/>
      <c r="CE243" s="15">
        <v>19.68</v>
      </c>
      <c r="CG243" s="15">
        <v>30.81</v>
      </c>
      <c r="CH243" s="15">
        <v>13.06</v>
      </c>
      <c r="CI243" s="15">
        <v>21.94</v>
      </c>
      <c r="CJ243" s="15">
        <v>1932.9</v>
      </c>
      <c r="CK243" s="15">
        <v>884.65</v>
      </c>
      <c r="CL243" s="15">
        <v>1408.77</v>
      </c>
      <c r="CM243" s="15">
        <v>40.69</v>
      </c>
      <c r="CN243" s="15">
        <v>21.49</v>
      </c>
      <c r="CO243" s="15">
        <v>31.09</v>
      </c>
      <c r="CP243" s="15">
        <v>3.6</v>
      </c>
      <c r="CQ243" s="15">
        <v>0.45</v>
      </c>
    </row>
    <row r="244" spans="1:95" s="16" customFormat="1" x14ac:dyDescent="0.25">
      <c r="A244" s="27"/>
      <c r="B244" s="28" t="s">
        <v>107</v>
      </c>
      <c r="C244" s="29">
        <f>SUM(C240:C243)</f>
        <v>410</v>
      </c>
      <c r="D244" s="29">
        <v>11.26</v>
      </c>
      <c r="E244" s="29">
        <v>4.75</v>
      </c>
      <c r="F244" s="29">
        <v>8.1999999999999993</v>
      </c>
      <c r="G244" s="29">
        <v>1.71</v>
      </c>
      <c r="H244" s="29">
        <v>56.22</v>
      </c>
      <c r="I244" s="29">
        <v>338.28</v>
      </c>
      <c r="J244" s="29">
        <v>4.79</v>
      </c>
      <c r="K244" s="29">
        <v>0.08</v>
      </c>
      <c r="L244" s="29">
        <v>0</v>
      </c>
      <c r="M244" s="29">
        <v>0</v>
      </c>
      <c r="N244" s="29">
        <v>12.57</v>
      </c>
      <c r="O244" s="29">
        <v>39.619999999999997</v>
      </c>
      <c r="P244" s="29">
        <v>4.03</v>
      </c>
      <c r="Q244" s="29">
        <v>0</v>
      </c>
      <c r="R244" s="29">
        <v>0</v>
      </c>
      <c r="S244" s="29">
        <v>0.39</v>
      </c>
      <c r="T244" s="29">
        <v>2.56</v>
      </c>
      <c r="U244" s="29">
        <v>497.82</v>
      </c>
      <c r="V244" s="29">
        <v>221.06</v>
      </c>
      <c r="W244" s="29">
        <v>212.62</v>
      </c>
      <c r="X244" s="29">
        <v>43.22</v>
      </c>
      <c r="Y244" s="29">
        <v>259.04000000000002</v>
      </c>
      <c r="Z244" s="29">
        <v>1.54</v>
      </c>
      <c r="AA244" s="29">
        <v>38.28</v>
      </c>
      <c r="AB244" s="29">
        <v>31.4</v>
      </c>
      <c r="AC244" s="29">
        <v>55.84</v>
      </c>
      <c r="AD244" s="29">
        <v>1.3</v>
      </c>
      <c r="AE244" s="29">
        <v>0.16</v>
      </c>
      <c r="AF244" s="29">
        <v>0.17</v>
      </c>
      <c r="AG244" s="29">
        <v>1.5</v>
      </c>
      <c r="AH244" s="29">
        <v>4.16</v>
      </c>
      <c r="AI244" s="29">
        <v>0.44</v>
      </c>
      <c r="AJ244" s="16">
        <v>0</v>
      </c>
      <c r="AK244" s="16">
        <v>469.65</v>
      </c>
      <c r="AL244" s="16">
        <v>430.14</v>
      </c>
      <c r="AM244" s="16">
        <v>641.55999999999995</v>
      </c>
      <c r="AN244" s="16">
        <v>357.56</v>
      </c>
      <c r="AO244" s="16">
        <v>157.52000000000001</v>
      </c>
      <c r="AP244" s="16">
        <v>274.79000000000002</v>
      </c>
      <c r="AQ244" s="16">
        <v>147.26</v>
      </c>
      <c r="AR244" s="16">
        <v>479.39</v>
      </c>
      <c r="AS244" s="16">
        <v>318.67</v>
      </c>
      <c r="AT244" s="16">
        <v>398.9</v>
      </c>
      <c r="AU244" s="16">
        <v>493.21</v>
      </c>
      <c r="AV244" s="16">
        <v>213.42</v>
      </c>
      <c r="AW244" s="16">
        <v>302.56</v>
      </c>
      <c r="AX244" s="16">
        <v>2262.27</v>
      </c>
      <c r="AY244" s="16">
        <v>0</v>
      </c>
      <c r="AZ244" s="16">
        <v>1020.73</v>
      </c>
      <c r="BA244" s="16">
        <v>395.2</v>
      </c>
      <c r="BB244" s="16">
        <v>330.74</v>
      </c>
      <c r="BC244" s="16">
        <v>158.72</v>
      </c>
      <c r="BD244" s="16">
        <v>0.09</v>
      </c>
      <c r="BE244" s="16">
        <v>0.05</v>
      </c>
      <c r="BF244" s="16">
        <v>0.06</v>
      </c>
      <c r="BG244" s="16">
        <v>0.16</v>
      </c>
      <c r="BH244" s="16">
        <v>0.19</v>
      </c>
      <c r="BI244" s="16">
        <v>0.59</v>
      </c>
      <c r="BJ244" s="16">
        <v>0.04</v>
      </c>
      <c r="BK244" s="16">
        <v>1.53</v>
      </c>
      <c r="BL244" s="16">
        <v>0.01</v>
      </c>
      <c r="BM244" s="16">
        <v>0.43</v>
      </c>
      <c r="BN244" s="16">
        <v>0.01</v>
      </c>
      <c r="BO244" s="16">
        <v>0</v>
      </c>
      <c r="BP244" s="16">
        <v>0</v>
      </c>
      <c r="BQ244" s="16">
        <v>0.1</v>
      </c>
      <c r="BR244" s="16">
        <v>0.15</v>
      </c>
      <c r="BS244" s="16">
        <v>1.56</v>
      </c>
      <c r="BT244" s="16">
        <v>0</v>
      </c>
      <c r="BU244" s="16">
        <v>0</v>
      </c>
      <c r="BV244" s="16">
        <v>0.45</v>
      </c>
      <c r="BW244" s="16">
        <v>0.01</v>
      </c>
      <c r="BX244" s="16">
        <v>0</v>
      </c>
      <c r="BY244" s="16">
        <v>0</v>
      </c>
      <c r="BZ244" s="16">
        <v>0</v>
      </c>
      <c r="CA244" s="16">
        <v>0</v>
      </c>
      <c r="CB244" s="16">
        <v>357.83</v>
      </c>
      <c r="CC244" s="13"/>
      <c r="CD244" s="13" t="e">
        <f>$I$244/#REF!*100</f>
        <v>#REF!</v>
      </c>
      <c r="CE244" s="16">
        <v>43.51</v>
      </c>
      <c r="CG244" s="16">
        <v>35</v>
      </c>
      <c r="CH244" s="16">
        <v>17.25</v>
      </c>
      <c r="CI244" s="16">
        <v>26.12</v>
      </c>
      <c r="CJ244" s="16">
        <v>3496.15</v>
      </c>
      <c r="CK244" s="16">
        <v>1667.45</v>
      </c>
      <c r="CL244" s="16">
        <v>2581.8000000000002</v>
      </c>
      <c r="CM244" s="16">
        <v>87.15</v>
      </c>
      <c r="CN244" s="16">
        <v>51.19</v>
      </c>
      <c r="CO244" s="16">
        <v>69.17</v>
      </c>
      <c r="CP244" s="16">
        <v>8.1</v>
      </c>
      <c r="CQ244" s="16">
        <v>0.45</v>
      </c>
    </row>
    <row r="245" spans="1:95" x14ac:dyDescent="0.25">
      <c r="B245" s="17" t="s">
        <v>108</v>
      </c>
    </row>
    <row r="246" spans="1:95" s="15" customFormat="1" x14ac:dyDescent="0.25">
      <c r="A246" s="18" t="str">
        <f>"1"</f>
        <v>1</v>
      </c>
      <c r="B246" s="19" t="s">
        <v>138</v>
      </c>
      <c r="C246" s="20">
        <v>100</v>
      </c>
      <c r="D246" s="20">
        <v>0.05</v>
      </c>
      <c r="E246" s="20">
        <v>0</v>
      </c>
      <c r="F246" s="20">
        <v>0</v>
      </c>
      <c r="G246" s="20">
        <v>0</v>
      </c>
      <c r="H246" s="20">
        <v>13.15</v>
      </c>
      <c r="I246" s="20">
        <v>52.968217777777767</v>
      </c>
      <c r="J246" s="20">
        <v>0</v>
      </c>
      <c r="K246" s="20">
        <v>0</v>
      </c>
      <c r="L246" s="20">
        <v>0</v>
      </c>
      <c r="M246" s="20">
        <v>0</v>
      </c>
      <c r="N246" s="20">
        <v>3.8</v>
      </c>
      <c r="O246" s="20">
        <v>9.35</v>
      </c>
      <c r="P246" s="20">
        <v>0</v>
      </c>
      <c r="Q246" s="20">
        <v>0</v>
      </c>
      <c r="R246" s="20">
        <v>0</v>
      </c>
      <c r="S246" s="20">
        <v>0</v>
      </c>
      <c r="T246" s="20">
        <v>0</v>
      </c>
      <c r="U246" s="20">
        <v>0.04</v>
      </c>
      <c r="V246" s="20">
        <v>0.12</v>
      </c>
      <c r="W246" s="20">
        <v>0.11</v>
      </c>
      <c r="X246" s="20">
        <v>0</v>
      </c>
      <c r="Y246" s="20">
        <v>0</v>
      </c>
      <c r="Z246" s="20">
        <v>0.01</v>
      </c>
      <c r="AA246" s="20">
        <v>0</v>
      </c>
      <c r="AB246" s="20">
        <v>0</v>
      </c>
      <c r="AC246" s="20">
        <v>0</v>
      </c>
      <c r="AD246" s="20">
        <v>0</v>
      </c>
      <c r="AE246" s="20">
        <v>0</v>
      </c>
      <c r="AF246" s="20">
        <v>0</v>
      </c>
      <c r="AG246" s="20">
        <v>0</v>
      </c>
      <c r="AH246" s="20">
        <v>0</v>
      </c>
      <c r="AI246" s="20">
        <v>0</v>
      </c>
      <c r="AJ246" s="15">
        <v>0</v>
      </c>
      <c r="AK246" s="15">
        <v>0</v>
      </c>
      <c r="AL246" s="15">
        <v>0</v>
      </c>
      <c r="AM246" s="15">
        <v>0</v>
      </c>
      <c r="AN246" s="15">
        <v>0</v>
      </c>
      <c r="AO246" s="15">
        <v>0</v>
      </c>
      <c r="AP246" s="15">
        <v>0</v>
      </c>
      <c r="AQ246" s="15">
        <v>0</v>
      </c>
      <c r="AR246" s="15">
        <v>0</v>
      </c>
      <c r="AS246" s="15">
        <v>0</v>
      </c>
      <c r="AT246" s="15">
        <v>0</v>
      </c>
      <c r="AU246" s="15">
        <v>0</v>
      </c>
      <c r="AV246" s="15">
        <v>0</v>
      </c>
      <c r="AW246" s="15">
        <v>0</v>
      </c>
      <c r="AX246" s="15">
        <v>0</v>
      </c>
      <c r="AY246" s="15">
        <v>0</v>
      </c>
      <c r="AZ246" s="15">
        <v>0</v>
      </c>
      <c r="BA246" s="15">
        <v>0</v>
      </c>
      <c r="BB246" s="15">
        <v>0</v>
      </c>
      <c r="BC246" s="15">
        <v>0</v>
      </c>
      <c r="BD246" s="15">
        <v>0</v>
      </c>
      <c r="BE246" s="15">
        <v>0</v>
      </c>
      <c r="BF246" s="15">
        <v>0</v>
      </c>
      <c r="BG246" s="15">
        <v>0</v>
      </c>
      <c r="BH246" s="15">
        <v>0</v>
      </c>
      <c r="BI246" s="15">
        <v>0</v>
      </c>
      <c r="BJ246" s="15">
        <v>0</v>
      </c>
      <c r="BK246" s="15">
        <v>0</v>
      </c>
      <c r="BL246" s="15">
        <v>0</v>
      </c>
      <c r="BM246" s="15">
        <v>0</v>
      </c>
      <c r="BN246" s="15">
        <v>0</v>
      </c>
      <c r="BO246" s="15">
        <v>0</v>
      </c>
      <c r="BP246" s="15">
        <v>0</v>
      </c>
      <c r="BQ246" s="15">
        <v>0</v>
      </c>
      <c r="BR246" s="15">
        <v>0</v>
      </c>
      <c r="BS246" s="15">
        <v>0</v>
      </c>
      <c r="BT246" s="15">
        <v>0</v>
      </c>
      <c r="BU246" s="15">
        <v>0</v>
      </c>
      <c r="BV246" s="15">
        <v>0</v>
      </c>
      <c r="BW246" s="15">
        <v>0</v>
      </c>
      <c r="BX246" s="15">
        <v>0</v>
      </c>
      <c r="BY246" s="15">
        <v>0</v>
      </c>
      <c r="BZ246" s="15">
        <v>0</v>
      </c>
      <c r="CA246" s="15">
        <v>0</v>
      </c>
      <c r="CB246" s="15">
        <v>95.12</v>
      </c>
      <c r="CC246" s="21"/>
      <c r="CD246" s="21"/>
      <c r="CE246" s="15">
        <v>0</v>
      </c>
      <c r="CG246" s="15">
        <v>0</v>
      </c>
      <c r="CH246" s="15">
        <v>0</v>
      </c>
      <c r="CI246" s="15">
        <v>0</v>
      </c>
      <c r="CJ246" s="15">
        <v>0</v>
      </c>
      <c r="CK246" s="15">
        <v>0</v>
      </c>
      <c r="CL246" s="15">
        <v>0</v>
      </c>
      <c r="CM246" s="15">
        <v>0</v>
      </c>
      <c r="CN246" s="15">
        <v>0</v>
      </c>
      <c r="CO246" s="15">
        <v>0</v>
      </c>
      <c r="CP246" s="15">
        <v>3.89</v>
      </c>
      <c r="CQ246" s="15">
        <v>0</v>
      </c>
    </row>
    <row r="247" spans="1:95" s="16" customFormat="1" x14ac:dyDescent="0.25">
      <c r="A247" s="27"/>
      <c r="B247" s="28" t="s">
        <v>110</v>
      </c>
      <c r="C247" s="29">
        <f>SUM(C246)</f>
        <v>100</v>
      </c>
      <c r="D247" s="29">
        <v>0.05</v>
      </c>
      <c r="E247" s="29">
        <v>0</v>
      </c>
      <c r="F247" s="29">
        <v>0</v>
      </c>
      <c r="G247" s="29">
        <v>0</v>
      </c>
      <c r="H247" s="29">
        <v>13.15</v>
      </c>
      <c r="I247" s="29">
        <v>52.97</v>
      </c>
      <c r="J247" s="29">
        <v>0</v>
      </c>
      <c r="K247" s="29">
        <v>0</v>
      </c>
      <c r="L247" s="29">
        <v>0</v>
      </c>
      <c r="M247" s="29">
        <v>0</v>
      </c>
      <c r="N247" s="29">
        <v>3.8</v>
      </c>
      <c r="O247" s="29">
        <v>9.35</v>
      </c>
      <c r="P247" s="29">
        <v>0</v>
      </c>
      <c r="Q247" s="29">
        <v>0</v>
      </c>
      <c r="R247" s="29">
        <v>0</v>
      </c>
      <c r="S247" s="29">
        <v>0</v>
      </c>
      <c r="T247" s="29">
        <v>0</v>
      </c>
      <c r="U247" s="29">
        <v>0.04</v>
      </c>
      <c r="V247" s="29">
        <v>0.12</v>
      </c>
      <c r="W247" s="29">
        <v>0.11</v>
      </c>
      <c r="X247" s="29">
        <v>0</v>
      </c>
      <c r="Y247" s="29">
        <v>0</v>
      </c>
      <c r="Z247" s="29">
        <v>0.01</v>
      </c>
      <c r="AA247" s="29">
        <v>0</v>
      </c>
      <c r="AB247" s="29">
        <v>0</v>
      </c>
      <c r="AC247" s="29">
        <v>0</v>
      </c>
      <c r="AD247" s="29">
        <v>0</v>
      </c>
      <c r="AE247" s="29">
        <v>0</v>
      </c>
      <c r="AF247" s="29">
        <v>0</v>
      </c>
      <c r="AG247" s="29">
        <v>0</v>
      </c>
      <c r="AH247" s="29">
        <v>0</v>
      </c>
      <c r="AI247" s="29">
        <v>0</v>
      </c>
      <c r="AJ247" s="16">
        <v>0</v>
      </c>
      <c r="AK247" s="16">
        <v>0</v>
      </c>
      <c r="AL247" s="16">
        <v>0</v>
      </c>
      <c r="AM247" s="16">
        <v>0</v>
      </c>
      <c r="AN247" s="16">
        <v>0</v>
      </c>
      <c r="AO247" s="16">
        <v>0</v>
      </c>
      <c r="AP247" s="16">
        <v>0</v>
      </c>
      <c r="AQ247" s="16">
        <v>0</v>
      </c>
      <c r="AR247" s="16">
        <v>0</v>
      </c>
      <c r="AS247" s="16">
        <v>0</v>
      </c>
      <c r="AT247" s="16">
        <v>0</v>
      </c>
      <c r="AU247" s="16">
        <v>0</v>
      </c>
      <c r="AV247" s="16">
        <v>0</v>
      </c>
      <c r="AW247" s="16">
        <v>0</v>
      </c>
      <c r="AX247" s="16">
        <v>0</v>
      </c>
      <c r="AY247" s="16">
        <v>0</v>
      </c>
      <c r="AZ247" s="16">
        <v>0</v>
      </c>
      <c r="BA247" s="16">
        <v>0</v>
      </c>
      <c r="BB247" s="16">
        <v>0</v>
      </c>
      <c r="BC247" s="16">
        <v>0</v>
      </c>
      <c r="BD247" s="16">
        <v>0</v>
      </c>
      <c r="BE247" s="16">
        <v>0</v>
      </c>
      <c r="BF247" s="16">
        <v>0</v>
      </c>
      <c r="BG247" s="16">
        <v>0</v>
      </c>
      <c r="BH247" s="16">
        <v>0</v>
      </c>
      <c r="BI247" s="16">
        <v>0</v>
      </c>
      <c r="BJ247" s="16">
        <v>0</v>
      </c>
      <c r="BK247" s="16">
        <v>0</v>
      </c>
      <c r="BL247" s="16">
        <v>0</v>
      </c>
      <c r="BM247" s="16">
        <v>0</v>
      </c>
      <c r="BN247" s="16">
        <v>0</v>
      </c>
      <c r="BO247" s="16">
        <v>0</v>
      </c>
      <c r="BP247" s="16">
        <v>0</v>
      </c>
      <c r="BQ247" s="16">
        <v>0</v>
      </c>
      <c r="BR247" s="16">
        <v>0</v>
      </c>
      <c r="BS247" s="16">
        <v>0</v>
      </c>
      <c r="BT247" s="16">
        <v>0</v>
      </c>
      <c r="BU247" s="16">
        <v>0</v>
      </c>
      <c r="BV247" s="16">
        <v>0</v>
      </c>
      <c r="BW247" s="16">
        <v>0</v>
      </c>
      <c r="BX247" s="16">
        <v>0</v>
      </c>
      <c r="BY247" s="16">
        <v>0</v>
      </c>
      <c r="BZ247" s="16">
        <v>0</v>
      </c>
      <c r="CA247" s="16">
        <v>0</v>
      </c>
      <c r="CB247" s="16">
        <v>95.12</v>
      </c>
      <c r="CC247" s="13"/>
      <c r="CD247" s="13" t="e">
        <f>$I$247/#REF!*100</f>
        <v>#REF!</v>
      </c>
      <c r="CE247" s="16">
        <v>0</v>
      </c>
      <c r="CG247" s="16">
        <v>0</v>
      </c>
      <c r="CH247" s="16">
        <v>0</v>
      </c>
      <c r="CI247" s="16">
        <v>0</v>
      </c>
      <c r="CJ247" s="16">
        <v>0</v>
      </c>
      <c r="CK247" s="16">
        <v>0</v>
      </c>
      <c r="CL247" s="16">
        <v>0</v>
      </c>
      <c r="CM247" s="16">
        <v>0</v>
      </c>
      <c r="CN247" s="16">
        <v>0</v>
      </c>
      <c r="CO247" s="16">
        <v>0</v>
      </c>
      <c r="CP247" s="16">
        <v>3.89</v>
      </c>
      <c r="CQ247" s="16">
        <v>0</v>
      </c>
    </row>
    <row r="248" spans="1:95" x14ac:dyDescent="0.25">
      <c r="B248" s="17" t="s">
        <v>111</v>
      </c>
    </row>
    <row r="249" spans="1:95" s="25" customFormat="1" x14ac:dyDescent="0.25">
      <c r="A249" s="22" t="str">
        <f>"-"</f>
        <v>-</v>
      </c>
      <c r="B249" s="23" t="s">
        <v>112</v>
      </c>
      <c r="C249" s="24">
        <v>20</v>
      </c>
      <c r="D249" s="24">
        <v>1.32</v>
      </c>
      <c r="E249" s="24">
        <v>0</v>
      </c>
      <c r="F249" s="24">
        <v>0.13</v>
      </c>
      <c r="G249" s="24">
        <v>0.13</v>
      </c>
      <c r="H249" s="24">
        <v>9.3800000000000008</v>
      </c>
      <c r="I249" s="24">
        <v>44.780199999999994</v>
      </c>
      <c r="J249" s="24">
        <v>0</v>
      </c>
      <c r="K249" s="24">
        <v>0</v>
      </c>
      <c r="L249" s="24">
        <v>0</v>
      </c>
      <c r="M249" s="24">
        <v>0</v>
      </c>
      <c r="N249" s="24">
        <v>0.22</v>
      </c>
      <c r="O249" s="24">
        <v>9.1199999999999992</v>
      </c>
      <c r="P249" s="24">
        <v>0.04</v>
      </c>
      <c r="Q249" s="24">
        <v>0</v>
      </c>
      <c r="R249" s="24">
        <v>0</v>
      </c>
      <c r="S249" s="24">
        <v>0</v>
      </c>
      <c r="T249" s="24">
        <v>0.36</v>
      </c>
      <c r="U249" s="24">
        <v>0</v>
      </c>
      <c r="V249" s="24">
        <v>0</v>
      </c>
      <c r="W249" s="24">
        <v>0</v>
      </c>
      <c r="X249" s="24">
        <v>0</v>
      </c>
      <c r="Y249" s="24">
        <v>0</v>
      </c>
      <c r="Z249" s="24">
        <v>0</v>
      </c>
      <c r="AA249" s="24">
        <v>0</v>
      </c>
      <c r="AB249" s="24">
        <v>0</v>
      </c>
      <c r="AC249" s="24">
        <v>0</v>
      </c>
      <c r="AD249" s="24">
        <v>0</v>
      </c>
      <c r="AE249" s="24">
        <v>0</v>
      </c>
      <c r="AF249" s="24">
        <v>0</v>
      </c>
      <c r="AG249" s="24">
        <v>0</v>
      </c>
      <c r="AH249" s="24">
        <v>0</v>
      </c>
      <c r="AI249" s="24">
        <v>0</v>
      </c>
      <c r="AJ249" s="25">
        <v>0</v>
      </c>
      <c r="AK249" s="25">
        <v>63.86</v>
      </c>
      <c r="AL249" s="25">
        <v>66.47</v>
      </c>
      <c r="AM249" s="25">
        <v>101.79</v>
      </c>
      <c r="AN249" s="25">
        <v>33.76</v>
      </c>
      <c r="AO249" s="25">
        <v>20.010000000000002</v>
      </c>
      <c r="AP249" s="25">
        <v>40.020000000000003</v>
      </c>
      <c r="AQ249" s="25">
        <v>15.14</v>
      </c>
      <c r="AR249" s="25">
        <v>72.38</v>
      </c>
      <c r="AS249" s="25">
        <v>44.89</v>
      </c>
      <c r="AT249" s="25">
        <v>62.64</v>
      </c>
      <c r="AU249" s="25">
        <v>51.68</v>
      </c>
      <c r="AV249" s="25">
        <v>27.14</v>
      </c>
      <c r="AW249" s="25">
        <v>48.02</v>
      </c>
      <c r="AX249" s="25">
        <v>401.59</v>
      </c>
      <c r="AY249" s="25">
        <v>0</v>
      </c>
      <c r="AZ249" s="25">
        <v>130.85</v>
      </c>
      <c r="BA249" s="25">
        <v>56.9</v>
      </c>
      <c r="BB249" s="25">
        <v>37.76</v>
      </c>
      <c r="BC249" s="25">
        <v>29.93</v>
      </c>
      <c r="BD249" s="25">
        <v>0</v>
      </c>
      <c r="BE249" s="25">
        <v>0</v>
      </c>
      <c r="BF249" s="25">
        <v>0</v>
      </c>
      <c r="BG249" s="25">
        <v>0</v>
      </c>
      <c r="BH249" s="25">
        <v>0</v>
      </c>
      <c r="BI249" s="25">
        <v>0</v>
      </c>
      <c r="BJ249" s="25">
        <v>0</v>
      </c>
      <c r="BK249" s="25">
        <v>0.02</v>
      </c>
      <c r="BL249" s="25">
        <v>0</v>
      </c>
      <c r="BM249" s="25">
        <v>0</v>
      </c>
      <c r="BN249" s="25">
        <v>0</v>
      </c>
      <c r="BO249" s="25">
        <v>0</v>
      </c>
      <c r="BP249" s="25">
        <v>0</v>
      </c>
      <c r="BQ249" s="25">
        <v>0</v>
      </c>
      <c r="BR249" s="25">
        <v>0</v>
      </c>
      <c r="BS249" s="25">
        <v>0.01</v>
      </c>
      <c r="BT249" s="25">
        <v>0</v>
      </c>
      <c r="BU249" s="25">
        <v>0</v>
      </c>
      <c r="BV249" s="25">
        <v>0.06</v>
      </c>
      <c r="BW249" s="25">
        <v>0</v>
      </c>
      <c r="BX249" s="25">
        <v>0</v>
      </c>
      <c r="BY249" s="25">
        <v>0</v>
      </c>
      <c r="BZ249" s="25">
        <v>0</v>
      </c>
      <c r="CA249" s="25">
        <v>0</v>
      </c>
      <c r="CB249" s="25">
        <v>7.82</v>
      </c>
      <c r="CC249" s="26"/>
      <c r="CD249" s="26"/>
      <c r="CE249" s="25">
        <v>0</v>
      </c>
      <c r="CG249" s="25">
        <v>0</v>
      </c>
      <c r="CH249" s="25">
        <v>0</v>
      </c>
      <c r="CI249" s="25">
        <v>0</v>
      </c>
      <c r="CJ249" s="25">
        <v>380</v>
      </c>
      <c r="CK249" s="25">
        <v>146.4</v>
      </c>
      <c r="CL249" s="25">
        <v>263.2</v>
      </c>
      <c r="CM249" s="25">
        <v>3.04</v>
      </c>
      <c r="CN249" s="25">
        <v>3.04</v>
      </c>
      <c r="CO249" s="25">
        <v>3.04</v>
      </c>
      <c r="CP249" s="25">
        <v>0</v>
      </c>
      <c r="CQ249" s="25">
        <v>0</v>
      </c>
    </row>
    <row r="250" spans="1:95" s="25" customFormat="1" x14ac:dyDescent="0.25">
      <c r="A250" s="22" t="str">
        <f>"-"</f>
        <v>-</v>
      </c>
      <c r="B250" s="23" t="s">
        <v>113</v>
      </c>
      <c r="C250" s="24">
        <v>20</v>
      </c>
      <c r="D250" s="24">
        <v>1.32</v>
      </c>
      <c r="E250" s="24">
        <v>0</v>
      </c>
      <c r="F250" s="24">
        <v>0.24</v>
      </c>
      <c r="G250" s="24">
        <v>0.24</v>
      </c>
      <c r="H250" s="24">
        <v>8.34</v>
      </c>
      <c r="I250" s="24">
        <v>38.676000000000002</v>
      </c>
      <c r="J250" s="24">
        <v>0.04</v>
      </c>
      <c r="K250" s="24">
        <v>0</v>
      </c>
      <c r="L250" s="24">
        <v>0</v>
      </c>
      <c r="M250" s="24">
        <v>0</v>
      </c>
      <c r="N250" s="24">
        <v>0.24</v>
      </c>
      <c r="O250" s="24">
        <v>6.44</v>
      </c>
      <c r="P250" s="24">
        <v>1.66</v>
      </c>
      <c r="Q250" s="24">
        <v>0</v>
      </c>
      <c r="R250" s="24">
        <v>0</v>
      </c>
      <c r="S250" s="24">
        <v>0.2</v>
      </c>
      <c r="T250" s="24">
        <v>0.5</v>
      </c>
      <c r="U250" s="24">
        <v>122</v>
      </c>
      <c r="V250" s="24">
        <v>49</v>
      </c>
      <c r="W250" s="24">
        <v>7</v>
      </c>
      <c r="X250" s="24">
        <v>9.4</v>
      </c>
      <c r="Y250" s="24">
        <v>31.6</v>
      </c>
      <c r="Z250" s="24">
        <v>0.78</v>
      </c>
      <c r="AA250" s="24">
        <v>0</v>
      </c>
      <c r="AB250" s="24">
        <v>1</v>
      </c>
      <c r="AC250" s="24">
        <v>0.2</v>
      </c>
      <c r="AD250" s="24">
        <v>0.28000000000000003</v>
      </c>
      <c r="AE250" s="24">
        <v>0.04</v>
      </c>
      <c r="AF250" s="24">
        <v>0.02</v>
      </c>
      <c r="AG250" s="24">
        <v>0.14000000000000001</v>
      </c>
      <c r="AH250" s="24">
        <v>0.4</v>
      </c>
      <c r="AI250" s="24">
        <v>0</v>
      </c>
      <c r="AJ250" s="25">
        <v>0</v>
      </c>
      <c r="AK250" s="25">
        <v>64.400000000000006</v>
      </c>
      <c r="AL250" s="25">
        <v>49.6</v>
      </c>
      <c r="AM250" s="25">
        <v>85.4</v>
      </c>
      <c r="AN250" s="25">
        <v>44.6</v>
      </c>
      <c r="AO250" s="25">
        <v>18.600000000000001</v>
      </c>
      <c r="AP250" s="25">
        <v>39.6</v>
      </c>
      <c r="AQ250" s="25">
        <v>16</v>
      </c>
      <c r="AR250" s="25">
        <v>74.2</v>
      </c>
      <c r="AS250" s="25">
        <v>59.4</v>
      </c>
      <c r="AT250" s="25">
        <v>58.2</v>
      </c>
      <c r="AU250" s="25">
        <v>92.8</v>
      </c>
      <c r="AV250" s="25">
        <v>24.8</v>
      </c>
      <c r="AW250" s="25">
        <v>62</v>
      </c>
      <c r="AX250" s="25">
        <v>311.8</v>
      </c>
      <c r="AY250" s="25">
        <v>0</v>
      </c>
      <c r="AZ250" s="25">
        <v>105.2</v>
      </c>
      <c r="BA250" s="25">
        <v>58.2</v>
      </c>
      <c r="BB250" s="25">
        <v>36</v>
      </c>
      <c r="BC250" s="25">
        <v>26</v>
      </c>
      <c r="BD250" s="25">
        <v>0</v>
      </c>
      <c r="BE250" s="25">
        <v>0</v>
      </c>
      <c r="BF250" s="25">
        <v>0</v>
      </c>
      <c r="BG250" s="25">
        <v>0</v>
      </c>
      <c r="BH250" s="25">
        <v>0</v>
      </c>
      <c r="BI250" s="25">
        <v>0</v>
      </c>
      <c r="BJ250" s="25">
        <v>0</v>
      </c>
      <c r="BK250" s="25">
        <v>0.03</v>
      </c>
      <c r="BL250" s="25">
        <v>0</v>
      </c>
      <c r="BM250" s="25">
        <v>0</v>
      </c>
      <c r="BN250" s="25">
        <v>0</v>
      </c>
      <c r="BO250" s="25">
        <v>0</v>
      </c>
      <c r="BP250" s="25">
        <v>0</v>
      </c>
      <c r="BQ250" s="25">
        <v>0</v>
      </c>
      <c r="BR250" s="25">
        <v>0</v>
      </c>
      <c r="BS250" s="25">
        <v>0.02</v>
      </c>
      <c r="BT250" s="25">
        <v>0</v>
      </c>
      <c r="BU250" s="25">
        <v>0</v>
      </c>
      <c r="BV250" s="25">
        <v>0.1</v>
      </c>
      <c r="BW250" s="25">
        <v>0.02</v>
      </c>
      <c r="BX250" s="25">
        <v>0</v>
      </c>
      <c r="BY250" s="25">
        <v>0</v>
      </c>
      <c r="BZ250" s="25">
        <v>0</v>
      </c>
      <c r="CA250" s="25">
        <v>0</v>
      </c>
      <c r="CB250" s="25">
        <v>9.4</v>
      </c>
      <c r="CC250" s="26"/>
      <c r="CD250" s="26"/>
      <c r="CE250" s="25">
        <v>0.17</v>
      </c>
      <c r="CG250" s="25">
        <v>1</v>
      </c>
      <c r="CH250" s="25">
        <v>1</v>
      </c>
      <c r="CI250" s="25">
        <v>1</v>
      </c>
      <c r="CJ250" s="25">
        <v>190</v>
      </c>
      <c r="CK250" s="25">
        <v>73.2</v>
      </c>
      <c r="CL250" s="25">
        <v>131.6</v>
      </c>
      <c r="CM250" s="25">
        <v>1.9</v>
      </c>
      <c r="CN250" s="25">
        <v>1.58</v>
      </c>
      <c r="CO250" s="25">
        <v>1.74</v>
      </c>
      <c r="CP250" s="25">
        <v>0</v>
      </c>
      <c r="CQ250" s="25">
        <v>0</v>
      </c>
    </row>
    <row r="251" spans="1:95" s="25" customFormat="1" x14ac:dyDescent="0.25">
      <c r="A251" s="22" t="str">
        <f>"6/10"</f>
        <v>6/10</v>
      </c>
      <c r="B251" s="23" t="s">
        <v>129</v>
      </c>
      <c r="C251" s="24">
        <v>180</v>
      </c>
      <c r="D251" s="24">
        <v>0.92</v>
      </c>
      <c r="E251" s="24">
        <v>0</v>
      </c>
      <c r="F251" s="24">
        <v>0.05</v>
      </c>
      <c r="G251" s="24">
        <v>0.05</v>
      </c>
      <c r="H251" s="24">
        <v>20.86</v>
      </c>
      <c r="I251" s="24">
        <v>78.839027999999999</v>
      </c>
      <c r="J251" s="24">
        <v>0.02</v>
      </c>
      <c r="K251" s="24">
        <v>0</v>
      </c>
      <c r="L251" s="24">
        <v>0</v>
      </c>
      <c r="M251" s="24">
        <v>0</v>
      </c>
      <c r="N251" s="24">
        <v>17.27</v>
      </c>
      <c r="O251" s="24">
        <v>0.51</v>
      </c>
      <c r="P251" s="24">
        <v>3.08</v>
      </c>
      <c r="Q251" s="24">
        <v>0</v>
      </c>
      <c r="R251" s="24">
        <v>0</v>
      </c>
      <c r="S251" s="24">
        <v>0.27</v>
      </c>
      <c r="T251" s="24">
        <v>0.73</v>
      </c>
      <c r="U251" s="24">
        <v>3.12</v>
      </c>
      <c r="V251" s="24">
        <v>306.24</v>
      </c>
      <c r="W251" s="24">
        <v>28.2</v>
      </c>
      <c r="X251" s="24">
        <v>17.96</v>
      </c>
      <c r="Y251" s="24">
        <v>24.44</v>
      </c>
      <c r="Z251" s="24">
        <v>0.57999999999999996</v>
      </c>
      <c r="AA251" s="24">
        <v>0</v>
      </c>
      <c r="AB251" s="24">
        <v>567</v>
      </c>
      <c r="AC251" s="24">
        <v>104.94</v>
      </c>
      <c r="AD251" s="24">
        <v>0.99</v>
      </c>
      <c r="AE251" s="24">
        <v>0.02</v>
      </c>
      <c r="AF251" s="24">
        <v>0.03</v>
      </c>
      <c r="AG251" s="24">
        <v>0.46</v>
      </c>
      <c r="AH251" s="24">
        <v>0.7</v>
      </c>
      <c r="AI251" s="24">
        <v>0.28999999999999998</v>
      </c>
      <c r="AJ251" s="25">
        <v>0</v>
      </c>
      <c r="AK251" s="25">
        <v>0.01</v>
      </c>
      <c r="AL251" s="25">
        <v>0.01</v>
      </c>
      <c r="AM251" s="25">
        <v>0.01</v>
      </c>
      <c r="AN251" s="25">
        <v>0.02</v>
      </c>
      <c r="AO251" s="25">
        <v>0</v>
      </c>
      <c r="AP251" s="25">
        <v>0.01</v>
      </c>
      <c r="AQ251" s="25">
        <v>0</v>
      </c>
      <c r="AR251" s="25">
        <v>0.01</v>
      </c>
      <c r="AS251" s="25">
        <v>0.01</v>
      </c>
      <c r="AT251" s="25">
        <v>0.01</v>
      </c>
      <c r="AU251" s="25">
        <v>0.05</v>
      </c>
      <c r="AV251" s="25">
        <v>0</v>
      </c>
      <c r="AW251" s="25">
        <v>0.01</v>
      </c>
      <c r="AX251" s="25">
        <v>0.02</v>
      </c>
      <c r="AY251" s="25">
        <v>0</v>
      </c>
      <c r="AZ251" s="25">
        <v>0.01</v>
      </c>
      <c r="BA251" s="25">
        <v>0.01</v>
      </c>
      <c r="BB251" s="25">
        <v>0.01</v>
      </c>
      <c r="BC251" s="25">
        <v>0</v>
      </c>
      <c r="BD251" s="25">
        <v>0</v>
      </c>
      <c r="BE251" s="25">
        <v>0</v>
      </c>
      <c r="BF251" s="25">
        <v>0</v>
      </c>
      <c r="BG251" s="25">
        <v>0</v>
      </c>
      <c r="BH251" s="25">
        <v>0</v>
      </c>
      <c r="BI251" s="25">
        <v>0</v>
      </c>
      <c r="BJ251" s="25">
        <v>0</v>
      </c>
      <c r="BK251" s="25">
        <v>0</v>
      </c>
      <c r="BL251" s="25">
        <v>0</v>
      </c>
      <c r="BM251" s="25">
        <v>0</v>
      </c>
      <c r="BN251" s="25">
        <v>0</v>
      </c>
      <c r="BO251" s="25">
        <v>0</v>
      </c>
      <c r="BP251" s="25">
        <v>0</v>
      </c>
      <c r="BQ251" s="25">
        <v>0</v>
      </c>
      <c r="BR251" s="25">
        <v>0</v>
      </c>
      <c r="BS251" s="25">
        <v>0.01</v>
      </c>
      <c r="BT251" s="25">
        <v>0</v>
      </c>
      <c r="BU251" s="25">
        <v>0</v>
      </c>
      <c r="BV251" s="25">
        <v>0.01</v>
      </c>
      <c r="BW251" s="25">
        <v>0</v>
      </c>
      <c r="BX251" s="25">
        <v>0</v>
      </c>
      <c r="BY251" s="25">
        <v>0</v>
      </c>
      <c r="BZ251" s="25">
        <v>0</v>
      </c>
      <c r="CA251" s="25">
        <v>0</v>
      </c>
      <c r="CB251" s="25">
        <v>192.61</v>
      </c>
      <c r="CC251" s="26"/>
      <c r="CD251" s="26"/>
      <c r="CE251" s="25">
        <v>94.5</v>
      </c>
      <c r="CG251" s="25">
        <v>3.95</v>
      </c>
      <c r="CH251" s="25">
        <v>3.95</v>
      </c>
      <c r="CI251" s="25">
        <v>3.95</v>
      </c>
      <c r="CJ251" s="25">
        <v>454.5</v>
      </c>
      <c r="CK251" s="25">
        <v>172.98</v>
      </c>
      <c r="CL251" s="25">
        <v>313.74</v>
      </c>
      <c r="CM251" s="25">
        <v>41.94</v>
      </c>
      <c r="CN251" s="25">
        <v>24.93</v>
      </c>
      <c r="CO251" s="25">
        <v>33.44</v>
      </c>
      <c r="CP251" s="25">
        <v>9</v>
      </c>
      <c r="CQ251" s="25">
        <v>0</v>
      </c>
    </row>
    <row r="252" spans="1:95" s="25" customFormat="1" ht="31.5" x14ac:dyDescent="0.25">
      <c r="A252" s="22" t="str">
        <f>"16/1"</f>
        <v>16/1</v>
      </c>
      <c r="B252" s="23" t="s">
        <v>154</v>
      </c>
      <c r="C252" s="24">
        <v>50</v>
      </c>
      <c r="D252" s="24">
        <v>0.59</v>
      </c>
      <c r="E252" s="24">
        <v>0</v>
      </c>
      <c r="F252" s="24">
        <v>2.98</v>
      </c>
      <c r="G252" s="24">
        <v>2.98</v>
      </c>
      <c r="H252" s="24">
        <v>5.66</v>
      </c>
      <c r="I252" s="24">
        <v>49.174831999999995</v>
      </c>
      <c r="J252" s="24">
        <v>0.38</v>
      </c>
      <c r="K252" s="24">
        <v>1.95</v>
      </c>
      <c r="L252" s="24">
        <v>0</v>
      </c>
      <c r="M252" s="24">
        <v>0</v>
      </c>
      <c r="N252" s="24">
        <v>4.49</v>
      </c>
      <c r="O252" s="24">
        <v>0.09</v>
      </c>
      <c r="P252" s="24">
        <v>1.08</v>
      </c>
      <c r="Q252" s="24">
        <v>0</v>
      </c>
      <c r="R252" s="24">
        <v>0</v>
      </c>
      <c r="S252" s="24">
        <v>0.14000000000000001</v>
      </c>
      <c r="T252" s="24">
        <v>0.45</v>
      </c>
      <c r="U252" s="24">
        <v>9.48</v>
      </c>
      <c r="V252" s="24">
        <v>90.2</v>
      </c>
      <c r="W252" s="24">
        <v>12.22</v>
      </c>
      <c r="X252" s="24">
        <v>17.13</v>
      </c>
      <c r="Y252" s="24">
        <v>24.85</v>
      </c>
      <c r="Z252" s="24">
        <v>0.32</v>
      </c>
      <c r="AA252" s="24">
        <v>0</v>
      </c>
      <c r="AB252" s="24">
        <v>5409.6</v>
      </c>
      <c r="AC252" s="24">
        <v>920</v>
      </c>
      <c r="AD252" s="24">
        <v>1.5</v>
      </c>
      <c r="AE252" s="24">
        <v>0.03</v>
      </c>
      <c r="AF252" s="24">
        <v>0.03</v>
      </c>
      <c r="AG252" s="24">
        <v>0.45</v>
      </c>
      <c r="AH252" s="24">
        <v>0.51</v>
      </c>
      <c r="AI252" s="24">
        <v>2.25</v>
      </c>
      <c r="AJ252" s="25">
        <v>0</v>
      </c>
      <c r="AK252" s="25">
        <v>19.38</v>
      </c>
      <c r="AL252" s="25">
        <v>15.78</v>
      </c>
      <c r="AM252" s="25">
        <v>19.84</v>
      </c>
      <c r="AN252" s="25">
        <v>17.13</v>
      </c>
      <c r="AO252" s="25">
        <v>4.0599999999999996</v>
      </c>
      <c r="AP252" s="25">
        <v>14.43</v>
      </c>
      <c r="AQ252" s="25">
        <v>3.61</v>
      </c>
      <c r="AR252" s="25">
        <v>13.97</v>
      </c>
      <c r="AS252" s="25">
        <v>21.64</v>
      </c>
      <c r="AT252" s="25">
        <v>18.48</v>
      </c>
      <c r="AU252" s="25">
        <v>60.86</v>
      </c>
      <c r="AV252" s="25">
        <v>6.31</v>
      </c>
      <c r="AW252" s="25">
        <v>13.07</v>
      </c>
      <c r="AX252" s="25">
        <v>105.94</v>
      </c>
      <c r="AY252" s="25">
        <v>0</v>
      </c>
      <c r="AZ252" s="25">
        <v>13.52</v>
      </c>
      <c r="BA252" s="25">
        <v>14.88</v>
      </c>
      <c r="BB252" s="25">
        <v>8.11</v>
      </c>
      <c r="BC252" s="25">
        <v>5.41</v>
      </c>
      <c r="BD252" s="25">
        <v>0</v>
      </c>
      <c r="BE252" s="25">
        <v>0</v>
      </c>
      <c r="BF252" s="25">
        <v>0</v>
      </c>
      <c r="BG252" s="25">
        <v>0</v>
      </c>
      <c r="BH252" s="25">
        <v>0</v>
      </c>
      <c r="BI252" s="25">
        <v>0</v>
      </c>
      <c r="BJ252" s="25">
        <v>0</v>
      </c>
      <c r="BK252" s="25">
        <v>0.18</v>
      </c>
      <c r="BL252" s="25">
        <v>0</v>
      </c>
      <c r="BM252" s="25">
        <v>0.12</v>
      </c>
      <c r="BN252" s="25">
        <v>0.01</v>
      </c>
      <c r="BO252" s="25">
        <v>0.02</v>
      </c>
      <c r="BP252" s="25">
        <v>0</v>
      </c>
      <c r="BQ252" s="25">
        <v>0</v>
      </c>
      <c r="BR252" s="25">
        <v>0</v>
      </c>
      <c r="BS252" s="25">
        <v>0.7</v>
      </c>
      <c r="BT252" s="25">
        <v>0</v>
      </c>
      <c r="BU252" s="25">
        <v>0</v>
      </c>
      <c r="BV252" s="25">
        <v>1.73</v>
      </c>
      <c r="BW252" s="25">
        <v>0</v>
      </c>
      <c r="BX252" s="25">
        <v>0</v>
      </c>
      <c r="BY252" s="25">
        <v>0</v>
      </c>
      <c r="BZ252" s="25">
        <v>0</v>
      </c>
      <c r="CA252" s="25">
        <v>0</v>
      </c>
      <c r="CB252" s="25">
        <v>40.479999999999997</v>
      </c>
      <c r="CC252" s="26"/>
      <c r="CD252" s="26"/>
      <c r="CE252" s="25">
        <v>901.6</v>
      </c>
      <c r="CG252" s="25">
        <v>1.96</v>
      </c>
      <c r="CH252" s="25">
        <v>1.89</v>
      </c>
      <c r="CI252" s="25">
        <v>1.92</v>
      </c>
      <c r="CJ252" s="25">
        <v>327.8</v>
      </c>
      <c r="CK252" s="25">
        <v>77.97</v>
      </c>
      <c r="CL252" s="25">
        <v>202.88</v>
      </c>
      <c r="CM252" s="25">
        <v>1.72</v>
      </c>
      <c r="CN252" s="25">
        <v>1.01</v>
      </c>
      <c r="CO252" s="25">
        <v>1.36</v>
      </c>
      <c r="CP252" s="25">
        <v>1.5</v>
      </c>
      <c r="CQ252" s="25">
        <v>0</v>
      </c>
    </row>
    <row r="253" spans="1:95" s="25" customFormat="1" ht="31.5" x14ac:dyDescent="0.25">
      <c r="A253" s="22" t="str">
        <f>"11/2"</f>
        <v>11/2</v>
      </c>
      <c r="B253" s="23" t="s">
        <v>140</v>
      </c>
      <c r="C253" s="24">
        <v>180</v>
      </c>
      <c r="D253" s="24">
        <v>1.55</v>
      </c>
      <c r="E253" s="24">
        <v>5.86</v>
      </c>
      <c r="F253" s="24">
        <v>3.41</v>
      </c>
      <c r="G253" s="24">
        <v>3.88</v>
      </c>
      <c r="H253" s="24">
        <v>12.36</v>
      </c>
      <c r="I253" s="24">
        <v>85.052559599999995</v>
      </c>
      <c r="J253" s="24">
        <v>0.51</v>
      </c>
      <c r="K253" s="24">
        <v>2.34</v>
      </c>
      <c r="L253" s="24">
        <v>0</v>
      </c>
      <c r="M253" s="24">
        <v>0</v>
      </c>
      <c r="N253" s="24">
        <v>1.53</v>
      </c>
      <c r="O253" s="24">
        <v>9.5500000000000007</v>
      </c>
      <c r="P253" s="24">
        <v>1.28</v>
      </c>
      <c r="Q253" s="24">
        <v>0</v>
      </c>
      <c r="R253" s="24">
        <v>0</v>
      </c>
      <c r="S253" s="24">
        <v>0.21</v>
      </c>
      <c r="T253" s="24">
        <v>1.51</v>
      </c>
      <c r="U253" s="24">
        <v>264.06</v>
      </c>
      <c r="V253" s="24">
        <v>307.01</v>
      </c>
      <c r="W253" s="24">
        <v>12</v>
      </c>
      <c r="X253" s="24">
        <v>16.260000000000002</v>
      </c>
      <c r="Y253" s="24">
        <v>45.18</v>
      </c>
      <c r="Z253" s="24">
        <v>0.61</v>
      </c>
      <c r="AA253" s="24">
        <v>0</v>
      </c>
      <c r="AB253" s="24">
        <v>702.43</v>
      </c>
      <c r="AC253" s="24">
        <v>146.16</v>
      </c>
      <c r="AD253" s="24">
        <v>1.72</v>
      </c>
      <c r="AE253" s="24">
        <v>0.06</v>
      </c>
      <c r="AF253" s="24">
        <v>0.04</v>
      </c>
      <c r="AG253" s="24">
        <v>0.69</v>
      </c>
      <c r="AH253" s="24">
        <v>1.22</v>
      </c>
      <c r="AI253" s="24">
        <v>4.82</v>
      </c>
      <c r="AJ253" s="25">
        <v>0</v>
      </c>
      <c r="AK253" s="25">
        <v>30.86</v>
      </c>
      <c r="AL253" s="25">
        <v>35.97</v>
      </c>
      <c r="AM253" s="25">
        <v>47.99</v>
      </c>
      <c r="AN253" s="25">
        <v>45.82</v>
      </c>
      <c r="AO253" s="25">
        <v>10.36</v>
      </c>
      <c r="AP253" s="25">
        <v>31.71</v>
      </c>
      <c r="AQ253" s="25">
        <v>14.59</v>
      </c>
      <c r="AR253" s="25">
        <v>40.200000000000003</v>
      </c>
      <c r="AS253" s="25">
        <v>43.52</v>
      </c>
      <c r="AT253" s="25">
        <v>93.47</v>
      </c>
      <c r="AU253" s="25">
        <v>64.64</v>
      </c>
      <c r="AV253" s="25">
        <v>13.14</v>
      </c>
      <c r="AW253" s="25">
        <v>32.590000000000003</v>
      </c>
      <c r="AX253" s="25">
        <v>235.97</v>
      </c>
      <c r="AY253" s="25">
        <v>0</v>
      </c>
      <c r="AZ253" s="25">
        <v>49.75</v>
      </c>
      <c r="BA253" s="25">
        <v>29.81</v>
      </c>
      <c r="BB253" s="25">
        <v>23.89</v>
      </c>
      <c r="BC253" s="25">
        <v>13.16</v>
      </c>
      <c r="BD253" s="25">
        <v>0</v>
      </c>
      <c r="BE253" s="25">
        <v>0</v>
      </c>
      <c r="BF253" s="25">
        <v>0</v>
      </c>
      <c r="BG253" s="25">
        <v>0</v>
      </c>
      <c r="BH253" s="25">
        <v>0</v>
      </c>
      <c r="BI253" s="25">
        <v>0</v>
      </c>
      <c r="BJ253" s="25">
        <v>0</v>
      </c>
      <c r="BK253" s="25">
        <v>0.24</v>
      </c>
      <c r="BL253" s="25">
        <v>0</v>
      </c>
      <c r="BM253" s="25">
        <v>0.14000000000000001</v>
      </c>
      <c r="BN253" s="25">
        <v>0.01</v>
      </c>
      <c r="BO253" s="25">
        <v>0.02</v>
      </c>
      <c r="BP253" s="25">
        <v>0</v>
      </c>
      <c r="BQ253" s="25">
        <v>0</v>
      </c>
      <c r="BR253" s="25">
        <v>0</v>
      </c>
      <c r="BS253" s="25">
        <v>0.83</v>
      </c>
      <c r="BT253" s="25">
        <v>0</v>
      </c>
      <c r="BU253" s="25">
        <v>0</v>
      </c>
      <c r="BV253" s="25">
        <v>2.1800000000000002</v>
      </c>
      <c r="BW253" s="25">
        <v>0</v>
      </c>
      <c r="BX253" s="25">
        <v>0</v>
      </c>
      <c r="BY253" s="25">
        <v>0</v>
      </c>
      <c r="BZ253" s="25">
        <v>0</v>
      </c>
      <c r="CA253" s="25">
        <v>0</v>
      </c>
      <c r="CB253" s="25">
        <v>197.32</v>
      </c>
      <c r="CC253" s="26"/>
      <c r="CD253" s="26"/>
      <c r="CE253" s="25">
        <v>117.07</v>
      </c>
      <c r="CG253" s="25">
        <v>21.17</v>
      </c>
      <c r="CH253" s="25">
        <v>13.5</v>
      </c>
      <c r="CI253" s="25">
        <v>17.329999999999998</v>
      </c>
      <c r="CJ253" s="25">
        <v>786.36</v>
      </c>
      <c r="CK253" s="25">
        <v>417.25</v>
      </c>
      <c r="CL253" s="25">
        <v>601.79999999999995</v>
      </c>
      <c r="CM253" s="25">
        <v>40.53</v>
      </c>
      <c r="CN253" s="25">
        <v>19.87</v>
      </c>
      <c r="CO253" s="25">
        <v>30.2</v>
      </c>
      <c r="CP253" s="25">
        <v>0</v>
      </c>
      <c r="CQ253" s="25">
        <v>0.36</v>
      </c>
    </row>
    <row r="254" spans="1:95" s="25" customFormat="1" ht="18" customHeight="1" x14ac:dyDescent="0.25">
      <c r="A254" s="22" t="str">
        <f>"46/3"</f>
        <v>46/3</v>
      </c>
      <c r="B254" s="23" t="s">
        <v>143</v>
      </c>
      <c r="C254" s="24">
        <v>150</v>
      </c>
      <c r="D254" s="24">
        <v>5.3</v>
      </c>
      <c r="E254" s="24">
        <v>0.03</v>
      </c>
      <c r="F254" s="24">
        <v>2.98</v>
      </c>
      <c r="G254" s="24">
        <v>0.66</v>
      </c>
      <c r="H254" s="24">
        <v>34.11</v>
      </c>
      <c r="I254" s="24">
        <v>183.94017449999998</v>
      </c>
      <c r="J254" s="24">
        <v>1.87</v>
      </c>
      <c r="K254" s="24">
        <v>0.08</v>
      </c>
      <c r="L254" s="24">
        <v>0</v>
      </c>
      <c r="M254" s="24">
        <v>0</v>
      </c>
      <c r="N254" s="24">
        <v>0.97</v>
      </c>
      <c r="O254" s="24">
        <v>31.42</v>
      </c>
      <c r="P254" s="24">
        <v>1.72</v>
      </c>
      <c r="Q254" s="24">
        <v>0</v>
      </c>
      <c r="R254" s="24">
        <v>0</v>
      </c>
      <c r="S254" s="24">
        <v>0</v>
      </c>
      <c r="T254" s="24">
        <v>0.68</v>
      </c>
      <c r="U254" s="24">
        <v>147.26</v>
      </c>
      <c r="V254" s="24">
        <v>56.22</v>
      </c>
      <c r="W254" s="24">
        <v>10.53</v>
      </c>
      <c r="X254" s="24">
        <v>7.17</v>
      </c>
      <c r="Y254" s="24">
        <v>39.83</v>
      </c>
      <c r="Z254" s="24">
        <v>0.73</v>
      </c>
      <c r="AA254" s="24">
        <v>9</v>
      </c>
      <c r="AB254" s="24">
        <v>9</v>
      </c>
      <c r="AC254" s="24">
        <v>16.88</v>
      </c>
      <c r="AD254" s="24">
        <v>0.8</v>
      </c>
      <c r="AE254" s="24">
        <v>0.06</v>
      </c>
      <c r="AF254" s="24">
        <v>0.02</v>
      </c>
      <c r="AG254" s="24">
        <v>0.49</v>
      </c>
      <c r="AH254" s="24">
        <v>1.49</v>
      </c>
      <c r="AI254" s="24">
        <v>0</v>
      </c>
      <c r="AJ254" s="25">
        <v>0</v>
      </c>
      <c r="AK254" s="25">
        <v>229.67</v>
      </c>
      <c r="AL254" s="25">
        <v>209.98</v>
      </c>
      <c r="AM254" s="25">
        <v>393.39</v>
      </c>
      <c r="AN254" s="25">
        <v>122.87</v>
      </c>
      <c r="AO254" s="25">
        <v>74.91</v>
      </c>
      <c r="AP254" s="25">
        <v>152.19</v>
      </c>
      <c r="AQ254" s="25">
        <v>49.94</v>
      </c>
      <c r="AR254" s="25">
        <v>244.06</v>
      </c>
      <c r="AS254" s="25">
        <v>161.38999999999999</v>
      </c>
      <c r="AT254" s="25">
        <v>194.59</v>
      </c>
      <c r="AU254" s="25">
        <v>166.92</v>
      </c>
      <c r="AV254" s="25">
        <v>98.07</v>
      </c>
      <c r="AW254" s="25">
        <v>170.55</v>
      </c>
      <c r="AX254" s="25">
        <v>1497.86</v>
      </c>
      <c r="AY254" s="25">
        <v>0</v>
      </c>
      <c r="AZ254" s="25">
        <v>471.98</v>
      </c>
      <c r="BA254" s="25">
        <v>244.48</v>
      </c>
      <c r="BB254" s="25">
        <v>122.77</v>
      </c>
      <c r="BC254" s="25">
        <v>97.19</v>
      </c>
      <c r="BD254" s="25">
        <v>0.09</v>
      </c>
      <c r="BE254" s="25">
        <v>0.04</v>
      </c>
      <c r="BF254" s="25">
        <v>0.02</v>
      </c>
      <c r="BG254" s="25">
        <v>0.05</v>
      </c>
      <c r="BH254" s="25">
        <v>0.06</v>
      </c>
      <c r="BI254" s="25">
        <v>0.26</v>
      </c>
      <c r="BJ254" s="25">
        <v>0</v>
      </c>
      <c r="BK254" s="25">
        <v>0.81</v>
      </c>
      <c r="BL254" s="25">
        <v>0</v>
      </c>
      <c r="BM254" s="25">
        <v>0.23</v>
      </c>
      <c r="BN254" s="25">
        <v>0</v>
      </c>
      <c r="BO254" s="25">
        <v>0</v>
      </c>
      <c r="BP254" s="25">
        <v>0</v>
      </c>
      <c r="BQ254" s="25">
        <v>0.05</v>
      </c>
      <c r="BR254" s="25">
        <v>0.08</v>
      </c>
      <c r="BS254" s="25">
        <v>0.6</v>
      </c>
      <c r="BT254" s="25">
        <v>0</v>
      </c>
      <c r="BU254" s="25">
        <v>0</v>
      </c>
      <c r="BV254" s="25">
        <v>0.24</v>
      </c>
      <c r="BW254" s="25">
        <v>0.01</v>
      </c>
      <c r="BX254" s="25">
        <v>0</v>
      </c>
      <c r="BY254" s="25">
        <v>0</v>
      </c>
      <c r="BZ254" s="25">
        <v>0</v>
      </c>
      <c r="CA254" s="25">
        <v>0</v>
      </c>
      <c r="CB254" s="25">
        <v>7.57</v>
      </c>
      <c r="CC254" s="26"/>
      <c r="CD254" s="26"/>
      <c r="CE254" s="25">
        <v>10.5</v>
      </c>
      <c r="CG254" s="25">
        <v>15.92</v>
      </c>
      <c r="CH254" s="25">
        <v>8.3000000000000007</v>
      </c>
      <c r="CI254" s="25">
        <v>12.11</v>
      </c>
      <c r="CJ254" s="25">
        <v>369.83</v>
      </c>
      <c r="CK254" s="25">
        <v>365.4</v>
      </c>
      <c r="CL254" s="25">
        <v>367.62</v>
      </c>
      <c r="CM254" s="25">
        <v>9.36</v>
      </c>
      <c r="CN254" s="25">
        <v>4.76</v>
      </c>
      <c r="CO254" s="25">
        <v>7.06</v>
      </c>
      <c r="CP254" s="25">
        <v>0</v>
      </c>
      <c r="CQ254" s="25">
        <v>0.38</v>
      </c>
    </row>
    <row r="255" spans="1:95" s="15" customFormat="1" x14ac:dyDescent="0.25">
      <c r="A255" s="18" t="str">
        <f>"8/239"</f>
        <v>8/239</v>
      </c>
      <c r="B255" s="19" t="s">
        <v>161</v>
      </c>
      <c r="C255" s="20">
        <v>70</v>
      </c>
      <c r="D255" s="20">
        <v>4.9800000000000004</v>
      </c>
      <c r="E255" s="20">
        <v>4.0999999999999996</v>
      </c>
      <c r="F255" s="20">
        <v>1.95</v>
      </c>
      <c r="G255" s="20">
        <v>0.65</v>
      </c>
      <c r="H255" s="20">
        <v>6.49</v>
      </c>
      <c r="I255" s="20">
        <v>63.433299999999974</v>
      </c>
      <c r="J255" s="20">
        <v>0.87</v>
      </c>
      <c r="K255" s="20">
        <v>0.41</v>
      </c>
      <c r="L255" s="20">
        <v>0</v>
      </c>
      <c r="M255" s="20">
        <v>0</v>
      </c>
      <c r="N255" s="20">
        <v>1.22</v>
      </c>
      <c r="O255" s="20">
        <v>4.9000000000000004</v>
      </c>
      <c r="P255" s="20">
        <v>0.37</v>
      </c>
      <c r="Q255" s="20">
        <v>0</v>
      </c>
      <c r="R255" s="20">
        <v>0</v>
      </c>
      <c r="S255" s="20">
        <v>0.15</v>
      </c>
      <c r="T255" s="20">
        <v>0.85</v>
      </c>
      <c r="U255" s="20">
        <v>47.73</v>
      </c>
      <c r="V255" s="20">
        <v>85.71</v>
      </c>
      <c r="W255" s="20">
        <v>14.33</v>
      </c>
      <c r="X255" s="20">
        <v>8.5</v>
      </c>
      <c r="Y255" s="20">
        <v>52.14</v>
      </c>
      <c r="Z255" s="20">
        <v>0.32</v>
      </c>
      <c r="AA255" s="20">
        <v>7.03</v>
      </c>
      <c r="AB255" s="20">
        <v>60.45</v>
      </c>
      <c r="AC255" s="20">
        <v>20.92</v>
      </c>
      <c r="AD255" s="20">
        <v>0.48</v>
      </c>
      <c r="AE255" s="20">
        <v>0.03</v>
      </c>
      <c r="AF255" s="20">
        <v>0.03</v>
      </c>
      <c r="AG255" s="20">
        <v>0.38</v>
      </c>
      <c r="AH255" s="20">
        <v>1.69</v>
      </c>
      <c r="AI255" s="20">
        <v>0.2</v>
      </c>
      <c r="AJ255" s="15">
        <v>0</v>
      </c>
      <c r="AK255" s="15">
        <v>26.95</v>
      </c>
      <c r="AL255" s="15">
        <v>22.47</v>
      </c>
      <c r="AM255" s="15">
        <v>42.17</v>
      </c>
      <c r="AN255" s="15">
        <v>15.79</v>
      </c>
      <c r="AO255" s="15">
        <v>9.6999999999999993</v>
      </c>
      <c r="AP255" s="15">
        <v>16.3</v>
      </c>
      <c r="AQ255" s="15">
        <v>6.16</v>
      </c>
      <c r="AR255" s="15">
        <v>25.57</v>
      </c>
      <c r="AS255" s="15">
        <v>22.72</v>
      </c>
      <c r="AT255" s="15">
        <v>29.04</v>
      </c>
      <c r="AU255" s="15">
        <v>28.95</v>
      </c>
      <c r="AV255" s="15">
        <v>11.12</v>
      </c>
      <c r="AW255" s="15">
        <v>20.350000000000001</v>
      </c>
      <c r="AX255" s="15">
        <v>114.27</v>
      </c>
      <c r="AY255" s="15">
        <v>0</v>
      </c>
      <c r="AZ255" s="15">
        <v>34.06</v>
      </c>
      <c r="BA255" s="15">
        <v>23.97</v>
      </c>
      <c r="BB255" s="15">
        <v>17</v>
      </c>
      <c r="BC255" s="15">
        <v>9.7899999999999991</v>
      </c>
      <c r="BD255" s="15">
        <v>0</v>
      </c>
      <c r="BE255" s="15">
        <v>0</v>
      </c>
      <c r="BF255" s="15">
        <v>0</v>
      </c>
      <c r="BG255" s="15">
        <v>0</v>
      </c>
      <c r="BH255" s="15">
        <v>0</v>
      </c>
      <c r="BI255" s="15">
        <v>0</v>
      </c>
      <c r="BJ255" s="15">
        <v>0</v>
      </c>
      <c r="BK255" s="15">
        <v>0.05</v>
      </c>
      <c r="BL255" s="15">
        <v>0</v>
      </c>
      <c r="BM255" s="15">
        <v>0.03</v>
      </c>
      <c r="BN255" s="15">
        <v>0</v>
      </c>
      <c r="BO255" s="15">
        <v>0</v>
      </c>
      <c r="BP255" s="15">
        <v>0</v>
      </c>
      <c r="BQ255" s="15">
        <v>0</v>
      </c>
      <c r="BR255" s="15">
        <v>0</v>
      </c>
      <c r="BS255" s="15">
        <v>0.15</v>
      </c>
      <c r="BT255" s="15">
        <v>0</v>
      </c>
      <c r="BU255" s="15">
        <v>0</v>
      </c>
      <c r="BV255" s="15">
        <v>0.36</v>
      </c>
      <c r="BW255" s="15">
        <v>0</v>
      </c>
      <c r="BX255" s="15">
        <v>0</v>
      </c>
      <c r="BY255" s="15">
        <v>0</v>
      </c>
      <c r="BZ255" s="15">
        <v>0</v>
      </c>
      <c r="CA255" s="15">
        <v>0</v>
      </c>
      <c r="CB255" s="15">
        <v>69.5</v>
      </c>
      <c r="CC255" s="21"/>
      <c r="CD255" s="21"/>
      <c r="CE255" s="15">
        <v>17.11</v>
      </c>
      <c r="CG255" s="15">
        <v>38.9</v>
      </c>
      <c r="CH255" s="15">
        <v>8.49</v>
      </c>
      <c r="CI255" s="15">
        <v>23.69</v>
      </c>
      <c r="CJ255" s="15">
        <v>448.91</v>
      </c>
      <c r="CK255" s="15">
        <v>167.34</v>
      </c>
      <c r="CL255" s="15">
        <v>308.12</v>
      </c>
      <c r="CM255" s="15">
        <v>9.23</v>
      </c>
      <c r="CN255" s="15">
        <v>8.6999999999999993</v>
      </c>
      <c r="CO255" s="15">
        <v>8.98</v>
      </c>
      <c r="CP255" s="15">
        <v>0</v>
      </c>
      <c r="CQ255" s="15">
        <v>0.27</v>
      </c>
    </row>
    <row r="256" spans="1:95" s="16" customFormat="1" x14ac:dyDescent="0.25">
      <c r="A256" s="27"/>
      <c r="B256" s="28" t="s">
        <v>118</v>
      </c>
      <c r="C256" s="29">
        <f>SUM(C249:C255)</f>
        <v>670</v>
      </c>
      <c r="D256" s="29">
        <v>15.98</v>
      </c>
      <c r="E256" s="29">
        <v>9.99</v>
      </c>
      <c r="F256" s="29">
        <v>11.75</v>
      </c>
      <c r="G256" s="29">
        <v>8.59</v>
      </c>
      <c r="H256" s="29">
        <v>97.2</v>
      </c>
      <c r="I256" s="29">
        <v>543.9</v>
      </c>
      <c r="J256" s="29">
        <v>3.69</v>
      </c>
      <c r="K256" s="29">
        <v>4.79</v>
      </c>
      <c r="L256" s="29">
        <v>0</v>
      </c>
      <c r="M256" s="29">
        <v>0</v>
      </c>
      <c r="N256" s="29">
        <v>25.94</v>
      </c>
      <c r="O256" s="29">
        <v>62.04</v>
      </c>
      <c r="P256" s="29">
        <v>9.2200000000000006</v>
      </c>
      <c r="Q256" s="29">
        <v>0</v>
      </c>
      <c r="R256" s="29">
        <v>0</v>
      </c>
      <c r="S256" s="29">
        <v>0.97</v>
      </c>
      <c r="T256" s="29">
        <v>5.08</v>
      </c>
      <c r="U256" s="29">
        <v>593.65</v>
      </c>
      <c r="V256" s="29">
        <v>894.38</v>
      </c>
      <c r="W256" s="29">
        <v>84.28</v>
      </c>
      <c r="X256" s="29">
        <v>76.42</v>
      </c>
      <c r="Y256" s="29">
        <v>218.04</v>
      </c>
      <c r="Z256" s="29">
        <v>3.35</v>
      </c>
      <c r="AA256" s="29">
        <v>16.03</v>
      </c>
      <c r="AB256" s="29">
        <v>6749.49</v>
      </c>
      <c r="AC256" s="29">
        <v>1209.0999999999999</v>
      </c>
      <c r="AD256" s="29">
        <v>5.78</v>
      </c>
      <c r="AE256" s="29">
        <v>0.22</v>
      </c>
      <c r="AF256" s="29">
        <v>0.17</v>
      </c>
      <c r="AG256" s="29">
        <v>2.62</v>
      </c>
      <c r="AH256" s="29">
        <v>6</v>
      </c>
      <c r="AI256" s="29">
        <v>7.56</v>
      </c>
      <c r="AJ256" s="16">
        <v>0</v>
      </c>
      <c r="AK256" s="16">
        <v>435.14</v>
      </c>
      <c r="AL256" s="16">
        <v>400.28</v>
      </c>
      <c r="AM256" s="16">
        <v>690.58</v>
      </c>
      <c r="AN256" s="16">
        <v>279.99</v>
      </c>
      <c r="AO256" s="16">
        <v>137.63</v>
      </c>
      <c r="AP256" s="16">
        <v>294.25</v>
      </c>
      <c r="AQ256" s="16">
        <v>105.43</v>
      </c>
      <c r="AR256" s="16">
        <v>470.4</v>
      </c>
      <c r="AS256" s="16">
        <v>353.57</v>
      </c>
      <c r="AT256" s="16">
        <v>456.44</v>
      </c>
      <c r="AU256" s="16">
        <v>465.9</v>
      </c>
      <c r="AV256" s="16">
        <v>180.59</v>
      </c>
      <c r="AW256" s="16">
        <v>346.6</v>
      </c>
      <c r="AX256" s="16">
        <v>2667.45</v>
      </c>
      <c r="AY256" s="16">
        <v>0</v>
      </c>
      <c r="AZ256" s="16">
        <v>805.38</v>
      </c>
      <c r="BA256" s="16">
        <v>428.25</v>
      </c>
      <c r="BB256" s="16">
        <v>245.54</v>
      </c>
      <c r="BC256" s="16">
        <v>181.48</v>
      </c>
      <c r="BD256" s="16">
        <v>0.09</v>
      </c>
      <c r="BE256" s="16">
        <v>0.04</v>
      </c>
      <c r="BF256" s="16">
        <v>0.02</v>
      </c>
      <c r="BG256" s="16">
        <v>0.05</v>
      </c>
      <c r="BH256" s="16">
        <v>0.06</v>
      </c>
      <c r="BI256" s="16">
        <v>0.26</v>
      </c>
      <c r="BJ256" s="16">
        <v>0</v>
      </c>
      <c r="BK256" s="16">
        <v>1.32</v>
      </c>
      <c r="BL256" s="16">
        <v>0</v>
      </c>
      <c r="BM256" s="16">
        <v>0.52</v>
      </c>
      <c r="BN256" s="16">
        <v>0.02</v>
      </c>
      <c r="BO256" s="16">
        <v>0.05</v>
      </c>
      <c r="BP256" s="16">
        <v>0</v>
      </c>
      <c r="BQ256" s="16">
        <v>0.05</v>
      </c>
      <c r="BR256" s="16">
        <v>0.09</v>
      </c>
      <c r="BS256" s="16">
        <v>2.33</v>
      </c>
      <c r="BT256" s="16">
        <v>0</v>
      </c>
      <c r="BU256" s="16">
        <v>0</v>
      </c>
      <c r="BV256" s="16">
        <v>4.68</v>
      </c>
      <c r="BW256" s="16">
        <v>0.03</v>
      </c>
      <c r="BX256" s="16">
        <v>0</v>
      </c>
      <c r="BY256" s="16">
        <v>0</v>
      </c>
      <c r="BZ256" s="16">
        <v>0</v>
      </c>
      <c r="CA256" s="16">
        <v>0</v>
      </c>
      <c r="CB256" s="16">
        <v>524.70000000000005</v>
      </c>
      <c r="CC256" s="13"/>
      <c r="CD256" s="13" t="e">
        <f>$I$256/#REF!*100</f>
        <v>#REF!</v>
      </c>
      <c r="CE256" s="16">
        <v>1140.95</v>
      </c>
      <c r="CG256" s="16">
        <v>82.89</v>
      </c>
      <c r="CH256" s="16">
        <v>37.130000000000003</v>
      </c>
      <c r="CI256" s="16">
        <v>60.01</v>
      </c>
      <c r="CJ256" s="16">
        <v>2957.4</v>
      </c>
      <c r="CK256" s="16">
        <v>1420.54</v>
      </c>
      <c r="CL256" s="16">
        <v>2188.9699999999998</v>
      </c>
      <c r="CM256" s="16">
        <v>107.72</v>
      </c>
      <c r="CN256" s="16">
        <v>63.89</v>
      </c>
      <c r="CO256" s="16">
        <v>85.82</v>
      </c>
      <c r="CP256" s="16">
        <v>10.5</v>
      </c>
      <c r="CQ256" s="16">
        <v>1</v>
      </c>
    </row>
    <row r="257" spans="1:95" x14ac:dyDescent="0.25">
      <c r="B257" s="17" t="s">
        <v>119</v>
      </c>
    </row>
    <row r="258" spans="1:95" s="25" customFormat="1" x14ac:dyDescent="0.25">
      <c r="A258" s="22" t="str">
        <f>"-"</f>
        <v>-</v>
      </c>
      <c r="B258" s="23" t="s">
        <v>112</v>
      </c>
      <c r="C258" s="24">
        <v>20</v>
      </c>
      <c r="D258" s="24">
        <v>1.32</v>
      </c>
      <c r="E258" s="24">
        <v>0</v>
      </c>
      <c r="F258" s="24">
        <v>0.13</v>
      </c>
      <c r="G258" s="24">
        <v>0.13</v>
      </c>
      <c r="H258" s="24">
        <v>9.3800000000000008</v>
      </c>
      <c r="I258" s="24">
        <v>44.780199999999994</v>
      </c>
      <c r="J258" s="24">
        <v>0</v>
      </c>
      <c r="K258" s="24">
        <v>0</v>
      </c>
      <c r="L258" s="24">
        <v>0</v>
      </c>
      <c r="M258" s="24">
        <v>0</v>
      </c>
      <c r="N258" s="24">
        <v>0.22</v>
      </c>
      <c r="O258" s="24">
        <v>9.1199999999999992</v>
      </c>
      <c r="P258" s="24">
        <v>0.04</v>
      </c>
      <c r="Q258" s="24">
        <v>0</v>
      </c>
      <c r="R258" s="24">
        <v>0</v>
      </c>
      <c r="S258" s="24">
        <v>0</v>
      </c>
      <c r="T258" s="24">
        <v>0.36</v>
      </c>
      <c r="U258" s="24">
        <v>0</v>
      </c>
      <c r="V258" s="24">
        <v>0</v>
      </c>
      <c r="W258" s="24">
        <v>0</v>
      </c>
      <c r="X258" s="24">
        <v>0</v>
      </c>
      <c r="Y258" s="24">
        <v>0</v>
      </c>
      <c r="Z258" s="24">
        <v>0</v>
      </c>
      <c r="AA258" s="24">
        <v>0</v>
      </c>
      <c r="AB258" s="24">
        <v>0</v>
      </c>
      <c r="AC258" s="24">
        <v>0</v>
      </c>
      <c r="AD258" s="24">
        <v>0</v>
      </c>
      <c r="AE258" s="24">
        <v>0</v>
      </c>
      <c r="AF258" s="24">
        <v>0</v>
      </c>
      <c r="AG258" s="24">
        <v>0</v>
      </c>
      <c r="AH258" s="24">
        <v>0</v>
      </c>
      <c r="AI258" s="24">
        <v>0</v>
      </c>
      <c r="AJ258" s="25">
        <v>0</v>
      </c>
      <c r="AK258" s="25">
        <v>63.86</v>
      </c>
      <c r="AL258" s="25">
        <v>66.47</v>
      </c>
      <c r="AM258" s="25">
        <v>101.79</v>
      </c>
      <c r="AN258" s="25">
        <v>33.76</v>
      </c>
      <c r="AO258" s="25">
        <v>20.010000000000002</v>
      </c>
      <c r="AP258" s="25">
        <v>40.020000000000003</v>
      </c>
      <c r="AQ258" s="25">
        <v>15.14</v>
      </c>
      <c r="AR258" s="25">
        <v>72.38</v>
      </c>
      <c r="AS258" s="25">
        <v>44.89</v>
      </c>
      <c r="AT258" s="25">
        <v>62.64</v>
      </c>
      <c r="AU258" s="25">
        <v>51.68</v>
      </c>
      <c r="AV258" s="25">
        <v>27.14</v>
      </c>
      <c r="AW258" s="25">
        <v>48.02</v>
      </c>
      <c r="AX258" s="25">
        <v>401.59</v>
      </c>
      <c r="AY258" s="25">
        <v>0</v>
      </c>
      <c r="AZ258" s="25">
        <v>130.85</v>
      </c>
      <c r="BA258" s="25">
        <v>56.9</v>
      </c>
      <c r="BB258" s="25">
        <v>37.76</v>
      </c>
      <c r="BC258" s="25">
        <v>29.93</v>
      </c>
      <c r="BD258" s="25">
        <v>0</v>
      </c>
      <c r="BE258" s="25">
        <v>0</v>
      </c>
      <c r="BF258" s="25">
        <v>0</v>
      </c>
      <c r="BG258" s="25">
        <v>0</v>
      </c>
      <c r="BH258" s="25">
        <v>0</v>
      </c>
      <c r="BI258" s="25">
        <v>0</v>
      </c>
      <c r="BJ258" s="25">
        <v>0</v>
      </c>
      <c r="BK258" s="25">
        <v>0.02</v>
      </c>
      <c r="BL258" s="25">
        <v>0</v>
      </c>
      <c r="BM258" s="25">
        <v>0</v>
      </c>
      <c r="BN258" s="25">
        <v>0</v>
      </c>
      <c r="BO258" s="25">
        <v>0</v>
      </c>
      <c r="BP258" s="25">
        <v>0</v>
      </c>
      <c r="BQ258" s="25">
        <v>0</v>
      </c>
      <c r="BR258" s="25">
        <v>0</v>
      </c>
      <c r="BS258" s="25">
        <v>0.01</v>
      </c>
      <c r="BT258" s="25">
        <v>0</v>
      </c>
      <c r="BU258" s="25">
        <v>0</v>
      </c>
      <c r="BV258" s="25">
        <v>0.06</v>
      </c>
      <c r="BW258" s="25">
        <v>0</v>
      </c>
      <c r="BX258" s="25">
        <v>0</v>
      </c>
      <c r="BY258" s="25">
        <v>0</v>
      </c>
      <c r="BZ258" s="25">
        <v>0</v>
      </c>
      <c r="CA258" s="25">
        <v>0</v>
      </c>
      <c r="CB258" s="25">
        <v>7.82</v>
      </c>
      <c r="CC258" s="26"/>
      <c r="CD258" s="26"/>
      <c r="CE258" s="25">
        <v>0</v>
      </c>
      <c r="CG258" s="25">
        <v>0</v>
      </c>
      <c r="CH258" s="25">
        <v>0</v>
      </c>
      <c r="CI258" s="25">
        <v>0</v>
      </c>
      <c r="CJ258" s="25">
        <v>665</v>
      </c>
      <c r="CK258" s="25">
        <v>256.2</v>
      </c>
      <c r="CL258" s="25">
        <v>460.6</v>
      </c>
      <c r="CM258" s="25">
        <v>5.32</v>
      </c>
      <c r="CN258" s="25">
        <v>5.32</v>
      </c>
      <c r="CO258" s="25">
        <v>5.32</v>
      </c>
      <c r="CP258" s="25">
        <v>0</v>
      </c>
      <c r="CQ258" s="25">
        <v>0</v>
      </c>
    </row>
    <row r="259" spans="1:95" s="25" customFormat="1" x14ac:dyDescent="0.25">
      <c r="A259" s="22" t="str">
        <f>"-"</f>
        <v>-</v>
      </c>
      <c r="B259" s="23" t="s">
        <v>113</v>
      </c>
      <c r="C259" s="24">
        <v>20</v>
      </c>
      <c r="D259" s="24">
        <v>1.32</v>
      </c>
      <c r="E259" s="24">
        <v>0</v>
      </c>
      <c r="F259" s="24">
        <v>0.24</v>
      </c>
      <c r="G259" s="24">
        <v>0.24</v>
      </c>
      <c r="H259" s="24">
        <v>8.34</v>
      </c>
      <c r="I259" s="24">
        <v>38.676000000000002</v>
      </c>
      <c r="J259" s="24">
        <v>0.04</v>
      </c>
      <c r="K259" s="24">
        <v>0</v>
      </c>
      <c r="L259" s="24">
        <v>0</v>
      </c>
      <c r="M259" s="24">
        <v>0</v>
      </c>
      <c r="N259" s="24">
        <v>0.24</v>
      </c>
      <c r="O259" s="24">
        <v>6.44</v>
      </c>
      <c r="P259" s="24">
        <v>1.66</v>
      </c>
      <c r="Q259" s="24">
        <v>0</v>
      </c>
      <c r="R259" s="24">
        <v>0</v>
      </c>
      <c r="S259" s="24">
        <v>0.2</v>
      </c>
      <c r="T259" s="24">
        <v>0.5</v>
      </c>
      <c r="U259" s="24">
        <v>122</v>
      </c>
      <c r="V259" s="24">
        <v>49</v>
      </c>
      <c r="W259" s="24">
        <v>7</v>
      </c>
      <c r="X259" s="24">
        <v>9.4</v>
      </c>
      <c r="Y259" s="24">
        <v>31.6</v>
      </c>
      <c r="Z259" s="24">
        <v>0.78</v>
      </c>
      <c r="AA259" s="24">
        <v>0</v>
      </c>
      <c r="AB259" s="24">
        <v>1</v>
      </c>
      <c r="AC259" s="24">
        <v>0.2</v>
      </c>
      <c r="AD259" s="24">
        <v>0.28000000000000003</v>
      </c>
      <c r="AE259" s="24">
        <v>0.04</v>
      </c>
      <c r="AF259" s="24">
        <v>0.02</v>
      </c>
      <c r="AG259" s="24">
        <v>0.14000000000000001</v>
      </c>
      <c r="AH259" s="24">
        <v>0.4</v>
      </c>
      <c r="AI259" s="24">
        <v>0</v>
      </c>
      <c r="AJ259" s="25">
        <v>0</v>
      </c>
      <c r="AK259" s="25">
        <v>64.400000000000006</v>
      </c>
      <c r="AL259" s="25">
        <v>49.6</v>
      </c>
      <c r="AM259" s="25">
        <v>85.4</v>
      </c>
      <c r="AN259" s="25">
        <v>44.6</v>
      </c>
      <c r="AO259" s="25">
        <v>18.600000000000001</v>
      </c>
      <c r="AP259" s="25">
        <v>39.6</v>
      </c>
      <c r="AQ259" s="25">
        <v>16</v>
      </c>
      <c r="AR259" s="25">
        <v>74.2</v>
      </c>
      <c r="AS259" s="25">
        <v>59.4</v>
      </c>
      <c r="AT259" s="25">
        <v>58.2</v>
      </c>
      <c r="AU259" s="25">
        <v>92.8</v>
      </c>
      <c r="AV259" s="25">
        <v>24.8</v>
      </c>
      <c r="AW259" s="25">
        <v>62</v>
      </c>
      <c r="AX259" s="25">
        <v>311.8</v>
      </c>
      <c r="AY259" s="25">
        <v>0</v>
      </c>
      <c r="AZ259" s="25">
        <v>105.2</v>
      </c>
      <c r="BA259" s="25">
        <v>58.2</v>
      </c>
      <c r="BB259" s="25">
        <v>36</v>
      </c>
      <c r="BC259" s="25">
        <v>26</v>
      </c>
      <c r="BD259" s="25">
        <v>0</v>
      </c>
      <c r="BE259" s="25">
        <v>0</v>
      </c>
      <c r="BF259" s="25">
        <v>0</v>
      </c>
      <c r="BG259" s="25">
        <v>0</v>
      </c>
      <c r="BH259" s="25">
        <v>0</v>
      </c>
      <c r="BI259" s="25">
        <v>0</v>
      </c>
      <c r="BJ259" s="25">
        <v>0</v>
      </c>
      <c r="BK259" s="25">
        <v>0.03</v>
      </c>
      <c r="BL259" s="25">
        <v>0</v>
      </c>
      <c r="BM259" s="25">
        <v>0</v>
      </c>
      <c r="BN259" s="25">
        <v>0</v>
      </c>
      <c r="BO259" s="25">
        <v>0</v>
      </c>
      <c r="BP259" s="25">
        <v>0</v>
      </c>
      <c r="BQ259" s="25">
        <v>0</v>
      </c>
      <c r="BR259" s="25">
        <v>0</v>
      </c>
      <c r="BS259" s="25">
        <v>0.02</v>
      </c>
      <c r="BT259" s="25">
        <v>0</v>
      </c>
      <c r="BU259" s="25">
        <v>0</v>
      </c>
      <c r="BV259" s="25">
        <v>0.1</v>
      </c>
      <c r="BW259" s="25">
        <v>0.02</v>
      </c>
      <c r="BX259" s="25">
        <v>0</v>
      </c>
      <c r="BY259" s="25">
        <v>0</v>
      </c>
      <c r="BZ259" s="25">
        <v>0</v>
      </c>
      <c r="CA259" s="25">
        <v>0</v>
      </c>
      <c r="CB259" s="25">
        <v>9.4</v>
      </c>
      <c r="CC259" s="26"/>
      <c r="CD259" s="26"/>
      <c r="CE259" s="25">
        <v>0.17</v>
      </c>
      <c r="CG259" s="25">
        <v>1.5</v>
      </c>
      <c r="CH259" s="25">
        <v>1.5</v>
      </c>
      <c r="CI259" s="25">
        <v>1.5</v>
      </c>
      <c r="CJ259" s="25">
        <v>285</v>
      </c>
      <c r="CK259" s="25">
        <v>109.8</v>
      </c>
      <c r="CL259" s="25">
        <v>197.4</v>
      </c>
      <c r="CM259" s="25">
        <v>2.85</v>
      </c>
      <c r="CN259" s="25">
        <v>2.37</v>
      </c>
      <c r="CO259" s="25">
        <v>2.61</v>
      </c>
      <c r="CP259" s="25">
        <v>0</v>
      </c>
      <c r="CQ259" s="25">
        <v>0</v>
      </c>
    </row>
    <row r="260" spans="1:95" s="25" customFormat="1" x14ac:dyDescent="0.25">
      <c r="A260" s="22" t="str">
        <f>"29/10"</f>
        <v>29/10</v>
      </c>
      <c r="B260" s="23" t="s">
        <v>126</v>
      </c>
      <c r="C260" s="24">
        <v>180</v>
      </c>
      <c r="D260" s="24">
        <v>0.21</v>
      </c>
      <c r="E260" s="24">
        <v>0</v>
      </c>
      <c r="F260" s="24">
        <v>0.05</v>
      </c>
      <c r="G260" s="24">
        <v>0.05</v>
      </c>
      <c r="H260" s="24">
        <v>8.93</v>
      </c>
      <c r="I260" s="24">
        <v>35.632448780487799</v>
      </c>
      <c r="J260" s="24">
        <v>0</v>
      </c>
      <c r="K260" s="24">
        <v>0</v>
      </c>
      <c r="L260" s="24">
        <v>0</v>
      </c>
      <c r="M260" s="24">
        <v>0</v>
      </c>
      <c r="N260" s="24">
        <v>8.75</v>
      </c>
      <c r="O260" s="24">
        <v>0</v>
      </c>
      <c r="P260" s="24">
        <v>0.18</v>
      </c>
      <c r="Q260" s="24">
        <v>0</v>
      </c>
      <c r="R260" s="24">
        <v>0</v>
      </c>
      <c r="S260" s="24">
        <v>0.25</v>
      </c>
      <c r="T260" s="24">
        <v>0.08</v>
      </c>
      <c r="U260" s="24">
        <v>0.56999999999999995</v>
      </c>
      <c r="V260" s="24">
        <v>7.35</v>
      </c>
      <c r="W260" s="24">
        <v>1.96</v>
      </c>
      <c r="X260" s="24">
        <v>0.5</v>
      </c>
      <c r="Y260" s="24">
        <v>0.9</v>
      </c>
      <c r="Z260" s="24">
        <v>0.05</v>
      </c>
      <c r="AA260" s="24">
        <v>0</v>
      </c>
      <c r="AB260" s="24">
        <v>0.4</v>
      </c>
      <c r="AC260" s="24">
        <v>0.09</v>
      </c>
      <c r="AD260" s="24">
        <v>0.01</v>
      </c>
      <c r="AE260" s="24">
        <v>0</v>
      </c>
      <c r="AF260" s="24">
        <v>0</v>
      </c>
      <c r="AG260" s="24">
        <v>0</v>
      </c>
      <c r="AH260" s="24">
        <v>0.01</v>
      </c>
      <c r="AI260" s="24">
        <v>0.7</v>
      </c>
      <c r="AJ260" s="25">
        <v>0</v>
      </c>
      <c r="AK260" s="25">
        <v>0.6</v>
      </c>
      <c r="AL260" s="25">
        <v>0.69</v>
      </c>
      <c r="AM260" s="25">
        <v>0.56000000000000005</v>
      </c>
      <c r="AN260" s="25">
        <v>1.03</v>
      </c>
      <c r="AO260" s="25">
        <v>0.26</v>
      </c>
      <c r="AP260" s="25">
        <v>1.08</v>
      </c>
      <c r="AQ260" s="25">
        <v>0</v>
      </c>
      <c r="AR260" s="25">
        <v>1.38</v>
      </c>
      <c r="AS260" s="25">
        <v>0</v>
      </c>
      <c r="AT260" s="25">
        <v>0</v>
      </c>
      <c r="AU260" s="25">
        <v>0</v>
      </c>
      <c r="AV260" s="25">
        <v>0.77</v>
      </c>
      <c r="AW260" s="25">
        <v>0</v>
      </c>
      <c r="AX260" s="25">
        <v>0</v>
      </c>
      <c r="AY260" s="25">
        <v>0</v>
      </c>
      <c r="AZ260" s="25">
        <v>0</v>
      </c>
      <c r="BA260" s="25">
        <v>0</v>
      </c>
      <c r="BB260" s="25">
        <v>0</v>
      </c>
      <c r="BC260" s="25">
        <v>0</v>
      </c>
      <c r="BD260" s="25">
        <v>0</v>
      </c>
      <c r="BE260" s="25">
        <v>0</v>
      </c>
      <c r="BF260" s="25">
        <v>0</v>
      </c>
      <c r="BG260" s="25">
        <v>0</v>
      </c>
      <c r="BH260" s="25">
        <v>0</v>
      </c>
      <c r="BI260" s="25">
        <v>0</v>
      </c>
      <c r="BJ260" s="25">
        <v>0</v>
      </c>
      <c r="BK260" s="25">
        <v>0</v>
      </c>
      <c r="BL260" s="25">
        <v>0</v>
      </c>
      <c r="BM260" s="25">
        <v>0</v>
      </c>
      <c r="BN260" s="25">
        <v>0</v>
      </c>
      <c r="BO260" s="25">
        <v>0</v>
      </c>
      <c r="BP260" s="25">
        <v>0</v>
      </c>
      <c r="BQ260" s="25">
        <v>0</v>
      </c>
      <c r="BR260" s="25">
        <v>0</v>
      </c>
      <c r="BS260" s="25">
        <v>0</v>
      </c>
      <c r="BT260" s="25">
        <v>0</v>
      </c>
      <c r="BU260" s="25">
        <v>0</v>
      </c>
      <c r="BV260" s="25">
        <v>0</v>
      </c>
      <c r="BW260" s="25">
        <v>0</v>
      </c>
      <c r="BX260" s="25">
        <v>0</v>
      </c>
      <c r="BY260" s="25">
        <v>0</v>
      </c>
      <c r="BZ260" s="25">
        <v>0</v>
      </c>
      <c r="CA260" s="25">
        <v>0</v>
      </c>
      <c r="CB260" s="25">
        <v>179.55</v>
      </c>
      <c r="CC260" s="26"/>
      <c r="CD260" s="26"/>
      <c r="CE260" s="25">
        <v>7.0000000000000007E-2</v>
      </c>
      <c r="CG260" s="25">
        <v>3.21</v>
      </c>
      <c r="CH260" s="25">
        <v>3.1</v>
      </c>
      <c r="CI260" s="25">
        <v>3.16</v>
      </c>
      <c r="CJ260" s="25">
        <v>362.2</v>
      </c>
      <c r="CK260" s="25">
        <v>137.63</v>
      </c>
      <c r="CL260" s="25">
        <v>249.91</v>
      </c>
      <c r="CM260" s="25">
        <v>33.270000000000003</v>
      </c>
      <c r="CN260" s="25">
        <v>19.89</v>
      </c>
      <c r="CO260" s="25">
        <v>26.58</v>
      </c>
      <c r="CP260" s="25">
        <v>8.7799999999999994</v>
      </c>
      <c r="CQ260" s="25">
        <v>0</v>
      </c>
    </row>
    <row r="261" spans="1:95" s="25" customFormat="1" ht="31.5" x14ac:dyDescent="0.25">
      <c r="A261" s="22" t="str">
        <f>"16/4"</f>
        <v>16/4</v>
      </c>
      <c r="B261" s="23" t="s">
        <v>134</v>
      </c>
      <c r="C261" s="24">
        <v>180</v>
      </c>
      <c r="D261" s="24">
        <v>5.88</v>
      </c>
      <c r="E261" s="24">
        <v>2.12</v>
      </c>
      <c r="F261" s="24">
        <v>4.93</v>
      </c>
      <c r="G261" s="24">
        <v>1.19</v>
      </c>
      <c r="H261" s="24">
        <v>29.36</v>
      </c>
      <c r="I261" s="24">
        <v>183.8574648</v>
      </c>
      <c r="J261" s="24">
        <v>3.03</v>
      </c>
      <c r="K261" s="24">
        <v>0.08</v>
      </c>
      <c r="L261" s="24">
        <v>0</v>
      </c>
      <c r="M261" s="24">
        <v>0</v>
      </c>
      <c r="N261" s="24">
        <v>7.01</v>
      </c>
      <c r="O261" s="24">
        <v>21.16</v>
      </c>
      <c r="P261" s="24">
        <v>1.18</v>
      </c>
      <c r="Q261" s="24">
        <v>0</v>
      </c>
      <c r="R261" s="24">
        <v>0</v>
      </c>
      <c r="S261" s="24">
        <v>7.0000000000000007E-2</v>
      </c>
      <c r="T261" s="24">
        <v>1.4</v>
      </c>
      <c r="U261" s="24">
        <v>214.37</v>
      </c>
      <c r="V261" s="24">
        <v>160.43</v>
      </c>
      <c r="W261" s="24">
        <v>86.9</v>
      </c>
      <c r="X261" s="24">
        <v>34.85</v>
      </c>
      <c r="Y261" s="24">
        <v>130.58000000000001</v>
      </c>
      <c r="Z261" s="24">
        <v>0.94</v>
      </c>
      <c r="AA261" s="24">
        <v>17.28</v>
      </c>
      <c r="AB261" s="24">
        <v>20.16</v>
      </c>
      <c r="AC261" s="24">
        <v>33.119999999999997</v>
      </c>
      <c r="AD261" s="24">
        <v>0.14000000000000001</v>
      </c>
      <c r="AE261" s="24">
        <v>0.13</v>
      </c>
      <c r="AF261" s="24">
        <v>0.1</v>
      </c>
      <c r="AG261" s="24">
        <v>0.52</v>
      </c>
      <c r="AH261" s="24">
        <v>2.2400000000000002</v>
      </c>
      <c r="AI261" s="24">
        <v>0.37</v>
      </c>
      <c r="AJ261" s="25">
        <v>0</v>
      </c>
      <c r="AK261" s="25">
        <v>160.47</v>
      </c>
      <c r="AL261" s="25">
        <v>146.9</v>
      </c>
      <c r="AM261" s="25">
        <v>521.67999999999995</v>
      </c>
      <c r="AN261" s="25">
        <v>98.98</v>
      </c>
      <c r="AO261" s="25">
        <v>100.74</v>
      </c>
      <c r="AP261" s="25">
        <v>136.94999999999999</v>
      </c>
      <c r="AQ261" s="25">
        <v>62.37</v>
      </c>
      <c r="AR261" s="25">
        <v>197.69</v>
      </c>
      <c r="AS261" s="25">
        <v>365</v>
      </c>
      <c r="AT261" s="25">
        <v>144.69999999999999</v>
      </c>
      <c r="AU261" s="25">
        <v>221.89</v>
      </c>
      <c r="AV261" s="25">
        <v>89.17</v>
      </c>
      <c r="AW261" s="25">
        <v>102.33</v>
      </c>
      <c r="AX261" s="25">
        <v>756.05</v>
      </c>
      <c r="AY261" s="25">
        <v>0</v>
      </c>
      <c r="AZ261" s="25">
        <v>275.73</v>
      </c>
      <c r="BA261" s="25">
        <v>238.71</v>
      </c>
      <c r="BB261" s="25">
        <v>140.16999999999999</v>
      </c>
      <c r="BC261" s="25">
        <v>61.25</v>
      </c>
      <c r="BD261" s="25">
        <v>0.09</v>
      </c>
      <c r="BE261" s="25">
        <v>0.04</v>
      </c>
      <c r="BF261" s="25">
        <v>0.02</v>
      </c>
      <c r="BG261" s="25">
        <v>0.05</v>
      </c>
      <c r="BH261" s="25">
        <v>0.05</v>
      </c>
      <c r="BI261" s="25">
        <v>0.25</v>
      </c>
      <c r="BJ261" s="25">
        <v>0</v>
      </c>
      <c r="BK261" s="25">
        <v>0.78</v>
      </c>
      <c r="BL261" s="25">
        <v>0</v>
      </c>
      <c r="BM261" s="25">
        <v>0.23</v>
      </c>
      <c r="BN261" s="25">
        <v>0.01</v>
      </c>
      <c r="BO261" s="25">
        <v>0</v>
      </c>
      <c r="BP261" s="25">
        <v>0</v>
      </c>
      <c r="BQ261" s="25">
        <v>0.05</v>
      </c>
      <c r="BR261" s="25">
        <v>0.08</v>
      </c>
      <c r="BS261" s="25">
        <v>0.74</v>
      </c>
      <c r="BT261" s="25">
        <v>0</v>
      </c>
      <c r="BU261" s="25">
        <v>0</v>
      </c>
      <c r="BV261" s="25">
        <v>0.69</v>
      </c>
      <c r="BW261" s="25">
        <v>0.01</v>
      </c>
      <c r="BX261" s="25">
        <v>0</v>
      </c>
      <c r="BY261" s="25">
        <v>0</v>
      </c>
      <c r="BZ261" s="25">
        <v>0</v>
      </c>
      <c r="CA261" s="25">
        <v>0</v>
      </c>
      <c r="CB261" s="25">
        <v>149.22</v>
      </c>
      <c r="CC261" s="26"/>
      <c r="CD261" s="26"/>
      <c r="CE261" s="25">
        <v>20.64</v>
      </c>
      <c r="CG261" s="25">
        <v>27.9</v>
      </c>
      <c r="CH261" s="25">
        <v>13.75</v>
      </c>
      <c r="CI261" s="25">
        <v>20.82</v>
      </c>
      <c r="CJ261" s="25">
        <v>1911.3</v>
      </c>
      <c r="CK261" s="25">
        <v>875.79</v>
      </c>
      <c r="CL261" s="25">
        <v>1393.55</v>
      </c>
      <c r="CM261" s="25">
        <v>32.9</v>
      </c>
      <c r="CN261" s="25">
        <v>16.97</v>
      </c>
      <c r="CO261" s="25">
        <v>24.94</v>
      </c>
      <c r="CP261" s="25">
        <v>3.6</v>
      </c>
      <c r="CQ261" s="25">
        <v>0.45</v>
      </c>
    </row>
    <row r="262" spans="1:95" s="15" customFormat="1" x14ac:dyDescent="0.25">
      <c r="A262" s="18" t="str">
        <f>"27/12"</f>
        <v>27/12</v>
      </c>
      <c r="B262" s="19" t="s">
        <v>135</v>
      </c>
      <c r="C262" s="20">
        <v>65</v>
      </c>
      <c r="D262" s="20">
        <v>4.16</v>
      </c>
      <c r="E262" s="20">
        <v>0.45</v>
      </c>
      <c r="F262" s="20">
        <v>4.09</v>
      </c>
      <c r="G262" s="20">
        <v>4.37</v>
      </c>
      <c r="H262" s="20">
        <v>25.28</v>
      </c>
      <c r="I262" s="20">
        <v>154.19922368000002</v>
      </c>
      <c r="J262" s="20">
        <v>0.63</v>
      </c>
      <c r="K262" s="20">
        <v>2.54</v>
      </c>
      <c r="L262" s="20">
        <v>0</v>
      </c>
      <c r="M262" s="20">
        <v>0</v>
      </c>
      <c r="N262" s="20">
        <v>1.44</v>
      </c>
      <c r="O262" s="20">
        <v>22.68</v>
      </c>
      <c r="P262" s="20">
        <v>1.17</v>
      </c>
      <c r="Q262" s="20">
        <v>0</v>
      </c>
      <c r="R262" s="20">
        <v>0</v>
      </c>
      <c r="S262" s="20">
        <v>0</v>
      </c>
      <c r="T262" s="20">
        <v>0.22</v>
      </c>
      <c r="U262" s="20">
        <v>4.3099999999999996</v>
      </c>
      <c r="V262" s="20">
        <v>44.84</v>
      </c>
      <c r="W262" s="20">
        <v>6.92</v>
      </c>
      <c r="X262" s="20">
        <v>5.58</v>
      </c>
      <c r="Y262" s="20">
        <v>32.450000000000003</v>
      </c>
      <c r="Z262" s="20">
        <v>0.43</v>
      </c>
      <c r="AA262" s="20">
        <v>2.94</v>
      </c>
      <c r="AB262" s="20">
        <v>0.88</v>
      </c>
      <c r="AC262" s="20">
        <v>5.08</v>
      </c>
      <c r="AD262" s="20">
        <v>2.29</v>
      </c>
      <c r="AE262" s="20">
        <v>0.05</v>
      </c>
      <c r="AF262" s="20">
        <v>0.02</v>
      </c>
      <c r="AG262" s="20">
        <v>0.38</v>
      </c>
      <c r="AH262" s="20">
        <v>1.25</v>
      </c>
      <c r="AI262" s="20">
        <v>0</v>
      </c>
      <c r="AJ262" s="15">
        <v>0</v>
      </c>
      <c r="AK262" s="15">
        <v>188.23</v>
      </c>
      <c r="AL262" s="15">
        <v>167.93</v>
      </c>
      <c r="AM262" s="15">
        <v>313.32</v>
      </c>
      <c r="AN262" s="15">
        <v>118.6</v>
      </c>
      <c r="AO262" s="15">
        <v>65.260000000000005</v>
      </c>
      <c r="AP262" s="15">
        <v>126.42</v>
      </c>
      <c r="AQ262" s="15">
        <v>40.299999999999997</v>
      </c>
      <c r="AR262" s="15">
        <v>191.78</v>
      </c>
      <c r="AS262" s="15">
        <v>137.65</v>
      </c>
      <c r="AT262" s="15">
        <v>162.41999999999999</v>
      </c>
      <c r="AU262" s="15">
        <v>157.58000000000001</v>
      </c>
      <c r="AV262" s="15">
        <v>82.07</v>
      </c>
      <c r="AW262" s="15">
        <v>137.82</v>
      </c>
      <c r="AX262" s="15">
        <v>1126.33</v>
      </c>
      <c r="AY262" s="15">
        <v>3.76</v>
      </c>
      <c r="AZ262" s="15">
        <v>350.08</v>
      </c>
      <c r="BA262" s="15">
        <v>197.32</v>
      </c>
      <c r="BB262" s="15">
        <v>101.46</v>
      </c>
      <c r="BC262" s="15">
        <v>77.010000000000005</v>
      </c>
      <c r="BD262" s="15">
        <v>0</v>
      </c>
      <c r="BE262" s="15">
        <v>0</v>
      </c>
      <c r="BF262" s="15">
        <v>0</v>
      </c>
      <c r="BG262" s="15">
        <v>0</v>
      </c>
      <c r="BH262" s="15">
        <v>0</v>
      </c>
      <c r="BI262" s="15">
        <v>0</v>
      </c>
      <c r="BJ262" s="15">
        <v>0</v>
      </c>
      <c r="BK262" s="15">
        <v>0.26</v>
      </c>
      <c r="BL262" s="15">
        <v>0</v>
      </c>
      <c r="BM262" s="15">
        <v>0.14000000000000001</v>
      </c>
      <c r="BN262" s="15">
        <v>0.01</v>
      </c>
      <c r="BO262" s="15">
        <v>0.02</v>
      </c>
      <c r="BP262" s="15">
        <v>0</v>
      </c>
      <c r="BQ262" s="15">
        <v>0</v>
      </c>
      <c r="BR262" s="15">
        <v>0</v>
      </c>
      <c r="BS262" s="15">
        <v>0.85</v>
      </c>
      <c r="BT262" s="15">
        <v>0</v>
      </c>
      <c r="BU262" s="15">
        <v>0</v>
      </c>
      <c r="BV262" s="15">
        <v>2.48</v>
      </c>
      <c r="BW262" s="15">
        <v>0.01</v>
      </c>
      <c r="BX262" s="15">
        <v>0</v>
      </c>
      <c r="BY262" s="15">
        <v>0</v>
      </c>
      <c r="BZ262" s="15">
        <v>0</v>
      </c>
      <c r="CA262" s="15">
        <v>0</v>
      </c>
      <c r="CB262" s="15">
        <v>43.97</v>
      </c>
      <c r="CC262" s="21"/>
      <c r="CD262" s="21"/>
      <c r="CE262" s="15">
        <v>3.08</v>
      </c>
      <c r="CG262" s="15">
        <v>1.01</v>
      </c>
      <c r="CH262" s="15">
        <v>0.94</v>
      </c>
      <c r="CI262" s="15">
        <v>0.97</v>
      </c>
      <c r="CJ262" s="15">
        <v>747.16</v>
      </c>
      <c r="CK262" s="15">
        <v>270.06</v>
      </c>
      <c r="CL262" s="15">
        <v>508.61</v>
      </c>
      <c r="CM262" s="15">
        <v>4.1500000000000004</v>
      </c>
      <c r="CN262" s="15">
        <v>2.33</v>
      </c>
      <c r="CO262" s="15">
        <v>3.61</v>
      </c>
      <c r="CP262" s="15">
        <v>1.2</v>
      </c>
      <c r="CQ262" s="15">
        <v>0</v>
      </c>
    </row>
    <row r="263" spans="1:95" s="16" customFormat="1" x14ac:dyDescent="0.25">
      <c r="A263" s="27"/>
      <c r="B263" s="28" t="s">
        <v>123</v>
      </c>
      <c r="C263" s="29">
        <f>SUM(C258:C262)</f>
        <v>465</v>
      </c>
      <c r="D263" s="29">
        <v>12.89</v>
      </c>
      <c r="E263" s="29">
        <v>2.57</v>
      </c>
      <c r="F263" s="29">
        <v>9.44</v>
      </c>
      <c r="G263" s="29">
        <v>5.98</v>
      </c>
      <c r="H263" s="29">
        <v>81.28</v>
      </c>
      <c r="I263" s="29">
        <v>457.15</v>
      </c>
      <c r="J263" s="29">
        <v>3.7</v>
      </c>
      <c r="K263" s="29">
        <v>2.61</v>
      </c>
      <c r="L263" s="29">
        <v>0</v>
      </c>
      <c r="M263" s="29">
        <v>0</v>
      </c>
      <c r="N263" s="29">
        <v>17.66</v>
      </c>
      <c r="O263" s="29">
        <v>59.4</v>
      </c>
      <c r="P263" s="29">
        <v>4.22</v>
      </c>
      <c r="Q263" s="29">
        <v>0</v>
      </c>
      <c r="R263" s="29">
        <v>0</v>
      </c>
      <c r="S263" s="29">
        <v>0.52</v>
      </c>
      <c r="T263" s="29">
        <v>2.56</v>
      </c>
      <c r="U263" s="29">
        <v>341.25</v>
      </c>
      <c r="V263" s="29">
        <v>261.62</v>
      </c>
      <c r="W263" s="29">
        <v>102.78</v>
      </c>
      <c r="X263" s="29">
        <v>50.33</v>
      </c>
      <c r="Y263" s="29">
        <v>195.53</v>
      </c>
      <c r="Z263" s="29">
        <v>2.2000000000000002</v>
      </c>
      <c r="AA263" s="29">
        <v>20.22</v>
      </c>
      <c r="AB263" s="29">
        <v>22.43</v>
      </c>
      <c r="AC263" s="29">
        <v>38.49</v>
      </c>
      <c r="AD263" s="29">
        <v>2.73</v>
      </c>
      <c r="AE263" s="29">
        <v>0.21</v>
      </c>
      <c r="AF263" s="29">
        <v>0.14000000000000001</v>
      </c>
      <c r="AG263" s="29">
        <v>1.04</v>
      </c>
      <c r="AH263" s="29">
        <v>3.9</v>
      </c>
      <c r="AI263" s="29">
        <v>1.08</v>
      </c>
      <c r="AJ263" s="16">
        <v>0</v>
      </c>
      <c r="AK263" s="16">
        <v>477.56</v>
      </c>
      <c r="AL263" s="16">
        <v>431.59</v>
      </c>
      <c r="AM263" s="16">
        <v>1022.74</v>
      </c>
      <c r="AN263" s="16">
        <v>296.97000000000003</v>
      </c>
      <c r="AO263" s="16">
        <v>204.87</v>
      </c>
      <c r="AP263" s="16">
        <v>344.07</v>
      </c>
      <c r="AQ263" s="16">
        <v>133.81</v>
      </c>
      <c r="AR263" s="16">
        <v>537.44000000000005</v>
      </c>
      <c r="AS263" s="16">
        <v>606.94000000000005</v>
      </c>
      <c r="AT263" s="16">
        <v>427.96</v>
      </c>
      <c r="AU263" s="16">
        <v>523.95000000000005</v>
      </c>
      <c r="AV263" s="16">
        <v>223.95</v>
      </c>
      <c r="AW263" s="16">
        <v>350.17</v>
      </c>
      <c r="AX263" s="16">
        <v>2595.77</v>
      </c>
      <c r="AY263" s="16">
        <v>3.76</v>
      </c>
      <c r="AZ263" s="16">
        <v>861.86</v>
      </c>
      <c r="BA263" s="16">
        <v>551.13</v>
      </c>
      <c r="BB263" s="16">
        <v>315.39</v>
      </c>
      <c r="BC263" s="16">
        <v>194.19</v>
      </c>
      <c r="BD263" s="16">
        <v>0.09</v>
      </c>
      <c r="BE263" s="16">
        <v>0.04</v>
      </c>
      <c r="BF263" s="16">
        <v>0.02</v>
      </c>
      <c r="BG263" s="16">
        <v>0.05</v>
      </c>
      <c r="BH263" s="16">
        <v>0.05</v>
      </c>
      <c r="BI263" s="16">
        <v>0.25</v>
      </c>
      <c r="BJ263" s="16">
        <v>0</v>
      </c>
      <c r="BK263" s="16">
        <v>1.07</v>
      </c>
      <c r="BL263" s="16">
        <v>0</v>
      </c>
      <c r="BM263" s="16">
        <v>0.38</v>
      </c>
      <c r="BN263" s="16">
        <v>0.02</v>
      </c>
      <c r="BO263" s="16">
        <v>0.02</v>
      </c>
      <c r="BP263" s="16">
        <v>0</v>
      </c>
      <c r="BQ263" s="16">
        <v>0.05</v>
      </c>
      <c r="BR263" s="16">
        <v>0.08</v>
      </c>
      <c r="BS263" s="16">
        <v>1.62</v>
      </c>
      <c r="BT263" s="16">
        <v>0</v>
      </c>
      <c r="BU263" s="16">
        <v>0</v>
      </c>
      <c r="BV263" s="16">
        <v>3.32</v>
      </c>
      <c r="BW263" s="16">
        <v>0.04</v>
      </c>
      <c r="BX263" s="16">
        <v>0</v>
      </c>
      <c r="BY263" s="16">
        <v>0</v>
      </c>
      <c r="BZ263" s="16">
        <v>0</v>
      </c>
      <c r="CA263" s="16">
        <v>0</v>
      </c>
      <c r="CB263" s="16">
        <v>389.96</v>
      </c>
      <c r="CC263" s="13"/>
      <c r="CD263" s="13" t="e">
        <f>$I$263/#REF!*100</f>
        <v>#REF!</v>
      </c>
      <c r="CE263" s="16">
        <v>23.96</v>
      </c>
      <c r="CG263" s="16">
        <v>33.619999999999997</v>
      </c>
      <c r="CH263" s="16">
        <v>19.29</v>
      </c>
      <c r="CI263" s="16">
        <v>26.45</v>
      </c>
      <c r="CJ263" s="16">
        <v>3970.65</v>
      </c>
      <c r="CK263" s="16">
        <v>1649.49</v>
      </c>
      <c r="CL263" s="16">
        <v>2810.07</v>
      </c>
      <c r="CM263" s="16">
        <v>78.48</v>
      </c>
      <c r="CN263" s="16">
        <v>46.89</v>
      </c>
      <c r="CO263" s="16">
        <v>63.05</v>
      </c>
      <c r="CP263" s="16">
        <v>13.58</v>
      </c>
      <c r="CQ263" s="16">
        <v>0.45</v>
      </c>
    </row>
    <row r="264" spans="1:95" s="16" customFormat="1" x14ac:dyDescent="0.25">
      <c r="A264" s="27"/>
      <c r="B264" s="28" t="s">
        <v>124</v>
      </c>
      <c r="C264" s="29">
        <f>C244+C247+C256+C263</f>
        <v>1645</v>
      </c>
      <c r="D264" s="42">
        <f t="shared" ref="D264:BO264" si="18">D244+D247+D256+D263</f>
        <v>40.18</v>
      </c>
      <c r="E264" s="42">
        <f t="shared" si="18"/>
        <v>17.309999999999999</v>
      </c>
      <c r="F264" s="42">
        <f t="shared" si="18"/>
        <v>29.39</v>
      </c>
      <c r="G264" s="42">
        <f t="shared" si="18"/>
        <v>16.28</v>
      </c>
      <c r="H264" s="42">
        <f t="shared" si="18"/>
        <v>247.85</v>
      </c>
      <c r="I264" s="42">
        <f t="shared" si="18"/>
        <v>1392.3</v>
      </c>
      <c r="J264" s="42">
        <f t="shared" si="18"/>
        <v>12.18</v>
      </c>
      <c r="K264" s="42">
        <f t="shared" si="18"/>
        <v>7.48</v>
      </c>
      <c r="L264" s="42">
        <f t="shared" si="18"/>
        <v>0</v>
      </c>
      <c r="M264" s="42">
        <f t="shared" si="18"/>
        <v>0</v>
      </c>
      <c r="N264" s="42">
        <f t="shared" si="18"/>
        <v>59.97</v>
      </c>
      <c r="O264" s="42">
        <f t="shared" si="18"/>
        <v>170.41</v>
      </c>
      <c r="P264" s="42">
        <f t="shared" si="18"/>
        <v>17.47</v>
      </c>
      <c r="Q264" s="42">
        <f t="shared" si="18"/>
        <v>0</v>
      </c>
      <c r="R264" s="42">
        <f t="shared" si="18"/>
        <v>0</v>
      </c>
      <c r="S264" s="42">
        <f t="shared" si="18"/>
        <v>1.88</v>
      </c>
      <c r="T264" s="42">
        <f t="shared" si="18"/>
        <v>10.200000000000001</v>
      </c>
      <c r="U264" s="42">
        <f t="shared" si="18"/>
        <v>1432.76</v>
      </c>
      <c r="V264" s="42">
        <f t="shared" si="18"/>
        <v>1377.1799999999998</v>
      </c>
      <c r="W264" s="42">
        <f t="shared" si="18"/>
        <v>399.78999999999996</v>
      </c>
      <c r="X264" s="42">
        <f t="shared" si="18"/>
        <v>169.97</v>
      </c>
      <c r="Y264" s="42">
        <f t="shared" si="18"/>
        <v>672.61</v>
      </c>
      <c r="Z264" s="42">
        <f t="shared" si="18"/>
        <v>7.1000000000000005</v>
      </c>
      <c r="AA264" s="42">
        <f t="shared" si="18"/>
        <v>74.53</v>
      </c>
      <c r="AB264" s="42">
        <f t="shared" si="18"/>
        <v>6803.32</v>
      </c>
      <c r="AC264" s="42">
        <f t="shared" si="18"/>
        <v>1303.4299999999998</v>
      </c>
      <c r="AD264" s="42">
        <f t="shared" si="18"/>
        <v>9.81</v>
      </c>
      <c r="AE264" s="42">
        <f t="shared" si="18"/>
        <v>0.59</v>
      </c>
      <c r="AF264" s="42">
        <f t="shared" si="18"/>
        <v>0.48000000000000004</v>
      </c>
      <c r="AG264" s="42">
        <f t="shared" si="18"/>
        <v>5.16</v>
      </c>
      <c r="AH264" s="42">
        <f t="shared" si="18"/>
        <v>14.06</v>
      </c>
      <c r="AI264" s="42">
        <f t="shared" si="18"/>
        <v>9.08</v>
      </c>
      <c r="AJ264" s="42">
        <f t="shared" si="18"/>
        <v>0</v>
      </c>
      <c r="AK264" s="42">
        <f t="shared" si="18"/>
        <v>1382.35</v>
      </c>
      <c r="AL264" s="42">
        <f t="shared" si="18"/>
        <v>1262.01</v>
      </c>
      <c r="AM264" s="42">
        <f t="shared" si="18"/>
        <v>2354.88</v>
      </c>
      <c r="AN264" s="42">
        <f t="shared" si="18"/>
        <v>934.52</v>
      </c>
      <c r="AO264" s="42">
        <f t="shared" si="18"/>
        <v>500.02</v>
      </c>
      <c r="AP264" s="42">
        <f t="shared" si="18"/>
        <v>913.1099999999999</v>
      </c>
      <c r="AQ264" s="42">
        <f t="shared" si="18"/>
        <v>386.5</v>
      </c>
      <c r="AR264" s="42">
        <f t="shared" si="18"/>
        <v>1487.23</v>
      </c>
      <c r="AS264" s="42">
        <f t="shared" si="18"/>
        <v>1279.18</v>
      </c>
      <c r="AT264" s="42">
        <f t="shared" si="18"/>
        <v>1283.3</v>
      </c>
      <c r="AU264" s="42">
        <f t="shared" si="18"/>
        <v>1483.06</v>
      </c>
      <c r="AV264" s="42">
        <f t="shared" si="18"/>
        <v>617.96</v>
      </c>
      <c r="AW264" s="42">
        <f t="shared" si="18"/>
        <v>999.33000000000015</v>
      </c>
      <c r="AX264" s="42">
        <f t="shared" si="18"/>
        <v>7525.49</v>
      </c>
      <c r="AY264" s="42">
        <f t="shared" si="18"/>
        <v>3.76</v>
      </c>
      <c r="AZ264" s="42">
        <f t="shared" si="18"/>
        <v>2687.9700000000003</v>
      </c>
      <c r="BA264" s="42">
        <f t="shared" si="18"/>
        <v>1374.58</v>
      </c>
      <c r="BB264" s="42">
        <f t="shared" si="18"/>
        <v>891.67</v>
      </c>
      <c r="BC264" s="42">
        <f t="shared" si="18"/>
        <v>534.39</v>
      </c>
      <c r="BD264" s="42">
        <f t="shared" si="18"/>
        <v>0.27</v>
      </c>
      <c r="BE264" s="42">
        <f t="shared" si="18"/>
        <v>0.13</v>
      </c>
      <c r="BF264" s="42">
        <f t="shared" si="18"/>
        <v>0.1</v>
      </c>
      <c r="BG264" s="42">
        <f t="shared" si="18"/>
        <v>0.26</v>
      </c>
      <c r="BH264" s="42">
        <f t="shared" si="18"/>
        <v>0.3</v>
      </c>
      <c r="BI264" s="42">
        <f t="shared" si="18"/>
        <v>1.1000000000000001</v>
      </c>
      <c r="BJ264" s="42">
        <f t="shared" si="18"/>
        <v>0.04</v>
      </c>
      <c r="BK264" s="42">
        <f t="shared" si="18"/>
        <v>3.92</v>
      </c>
      <c r="BL264" s="42">
        <f t="shared" si="18"/>
        <v>0.01</v>
      </c>
      <c r="BM264" s="42">
        <f t="shared" si="18"/>
        <v>1.33</v>
      </c>
      <c r="BN264" s="42">
        <f t="shared" si="18"/>
        <v>0.05</v>
      </c>
      <c r="BO264" s="42">
        <f t="shared" si="18"/>
        <v>7.0000000000000007E-2</v>
      </c>
      <c r="BP264" s="42">
        <f t="shared" ref="BP264:CO264" si="19">BP244+BP247+BP256+BP263</f>
        <v>0</v>
      </c>
      <c r="BQ264" s="42">
        <f t="shared" si="19"/>
        <v>0.2</v>
      </c>
      <c r="BR264" s="42">
        <f t="shared" si="19"/>
        <v>0.32</v>
      </c>
      <c r="BS264" s="42">
        <f t="shared" si="19"/>
        <v>5.51</v>
      </c>
      <c r="BT264" s="42">
        <f t="shared" si="19"/>
        <v>0</v>
      </c>
      <c r="BU264" s="42">
        <f t="shared" si="19"/>
        <v>0</v>
      </c>
      <c r="BV264" s="42">
        <f t="shared" si="19"/>
        <v>8.4499999999999993</v>
      </c>
      <c r="BW264" s="42">
        <f t="shared" si="19"/>
        <v>0.08</v>
      </c>
      <c r="BX264" s="42">
        <f t="shared" si="19"/>
        <v>0</v>
      </c>
      <c r="BY264" s="42">
        <f t="shared" si="19"/>
        <v>0</v>
      </c>
      <c r="BZ264" s="42">
        <f t="shared" si="19"/>
        <v>0</v>
      </c>
      <c r="CA264" s="42">
        <f t="shared" si="19"/>
        <v>0</v>
      </c>
      <c r="CB264" s="42">
        <f t="shared" si="19"/>
        <v>1367.6100000000001</v>
      </c>
      <c r="CC264" s="42">
        <f t="shared" si="19"/>
        <v>0</v>
      </c>
      <c r="CD264" s="42" t="e">
        <f t="shared" si="19"/>
        <v>#REF!</v>
      </c>
      <c r="CE264" s="42">
        <f t="shared" si="19"/>
        <v>1208.42</v>
      </c>
      <c r="CF264" s="42">
        <f t="shared" si="19"/>
        <v>0</v>
      </c>
      <c r="CG264" s="42">
        <f t="shared" si="19"/>
        <v>151.51</v>
      </c>
      <c r="CH264" s="42">
        <f t="shared" si="19"/>
        <v>73.67</v>
      </c>
      <c r="CI264" s="42">
        <f t="shared" si="19"/>
        <v>112.58</v>
      </c>
      <c r="CJ264" s="42">
        <f t="shared" si="19"/>
        <v>10424.200000000001</v>
      </c>
      <c r="CK264" s="42">
        <f t="shared" si="19"/>
        <v>4737.4799999999996</v>
      </c>
      <c r="CL264" s="42">
        <f t="shared" si="19"/>
        <v>7580.84</v>
      </c>
      <c r="CM264" s="42">
        <f t="shared" si="19"/>
        <v>273.35000000000002</v>
      </c>
      <c r="CN264" s="42">
        <f t="shared" si="19"/>
        <v>161.97</v>
      </c>
      <c r="CO264" s="42">
        <f t="shared" si="19"/>
        <v>218.04000000000002</v>
      </c>
      <c r="CP264" s="16">
        <v>36.07</v>
      </c>
      <c r="CQ264" s="16">
        <v>1.9</v>
      </c>
    </row>
    <row r="266" spans="1:95" x14ac:dyDescent="0.25">
      <c r="B266" s="32" t="s">
        <v>173</v>
      </c>
    </row>
    <row r="267" spans="1:95" x14ac:dyDescent="0.25">
      <c r="B267" s="17" t="s">
        <v>101</v>
      </c>
    </row>
    <row r="268" spans="1:95" s="25" customFormat="1" x14ac:dyDescent="0.25">
      <c r="A268" s="22" t="str">
        <f>"-"</f>
        <v>-</v>
      </c>
      <c r="B268" s="23" t="s">
        <v>102</v>
      </c>
      <c r="C268" s="24">
        <v>40</v>
      </c>
      <c r="D268" s="24">
        <v>3.08</v>
      </c>
      <c r="E268" s="24">
        <v>0</v>
      </c>
      <c r="F268" s="24">
        <v>1.2</v>
      </c>
      <c r="G268" s="24">
        <v>1.2</v>
      </c>
      <c r="H268" s="24">
        <v>21.32</v>
      </c>
      <c r="I268" s="24">
        <v>107.80799999999999</v>
      </c>
      <c r="J268" s="24">
        <v>0.2</v>
      </c>
      <c r="K268" s="24">
        <v>0</v>
      </c>
      <c r="L268" s="24">
        <v>0</v>
      </c>
      <c r="M268" s="24">
        <v>0</v>
      </c>
      <c r="N268" s="24">
        <v>1.32</v>
      </c>
      <c r="O268" s="24">
        <v>18.72</v>
      </c>
      <c r="P268" s="24">
        <v>1.28</v>
      </c>
      <c r="Q268" s="24">
        <v>0</v>
      </c>
      <c r="R268" s="24">
        <v>0</v>
      </c>
      <c r="S268" s="24">
        <v>0.12</v>
      </c>
      <c r="T268" s="24">
        <v>0.64</v>
      </c>
      <c r="U268" s="24">
        <v>171.6</v>
      </c>
      <c r="V268" s="24">
        <v>52.4</v>
      </c>
      <c r="W268" s="24">
        <v>8.8000000000000007</v>
      </c>
      <c r="X268" s="24">
        <v>13.2</v>
      </c>
      <c r="Y268" s="24">
        <v>34</v>
      </c>
      <c r="Z268" s="24">
        <v>0.8</v>
      </c>
      <c r="AA268" s="24">
        <v>0</v>
      </c>
      <c r="AB268" s="24">
        <v>0</v>
      </c>
      <c r="AC268" s="24">
        <v>0</v>
      </c>
      <c r="AD268" s="24">
        <v>0.68</v>
      </c>
      <c r="AE268" s="24">
        <v>0.06</v>
      </c>
      <c r="AF268" s="24">
        <v>0.02</v>
      </c>
      <c r="AG268" s="24">
        <v>0.64</v>
      </c>
      <c r="AH268" s="24">
        <v>1.2</v>
      </c>
      <c r="AI268" s="24">
        <v>0</v>
      </c>
      <c r="AJ268" s="25">
        <v>0</v>
      </c>
      <c r="AK268" s="25">
        <v>148.80000000000001</v>
      </c>
      <c r="AL268" s="25">
        <v>154.4</v>
      </c>
      <c r="AM268" s="25">
        <v>236.4</v>
      </c>
      <c r="AN268" s="25">
        <v>79.599999999999994</v>
      </c>
      <c r="AO268" s="25">
        <v>46.8</v>
      </c>
      <c r="AP268" s="25">
        <v>93.6</v>
      </c>
      <c r="AQ268" s="25">
        <v>35.200000000000003</v>
      </c>
      <c r="AR268" s="25">
        <v>168</v>
      </c>
      <c r="AS268" s="25">
        <v>104.4</v>
      </c>
      <c r="AT268" s="25">
        <v>145.19999999999999</v>
      </c>
      <c r="AU268" s="25">
        <v>120.4</v>
      </c>
      <c r="AV268" s="25">
        <v>64.400000000000006</v>
      </c>
      <c r="AW268" s="25">
        <v>112</v>
      </c>
      <c r="AX268" s="25">
        <v>930</v>
      </c>
      <c r="AY268" s="25">
        <v>0</v>
      </c>
      <c r="AZ268" s="25">
        <v>302.8</v>
      </c>
      <c r="BA268" s="25">
        <v>132.4</v>
      </c>
      <c r="BB268" s="25">
        <v>88.8</v>
      </c>
      <c r="BC268" s="25">
        <v>69.2</v>
      </c>
      <c r="BD268" s="25">
        <v>0</v>
      </c>
      <c r="BE268" s="25">
        <v>0</v>
      </c>
      <c r="BF268" s="25">
        <v>0</v>
      </c>
      <c r="BG268" s="25">
        <v>0</v>
      </c>
      <c r="BH268" s="25">
        <v>0</v>
      </c>
      <c r="BI268" s="25">
        <v>0.01</v>
      </c>
      <c r="BJ268" s="25">
        <v>0</v>
      </c>
      <c r="BK268" s="25">
        <v>0.13</v>
      </c>
      <c r="BL268" s="25">
        <v>0</v>
      </c>
      <c r="BM268" s="25">
        <v>0.06</v>
      </c>
      <c r="BN268" s="25">
        <v>0</v>
      </c>
      <c r="BO268" s="25">
        <v>0</v>
      </c>
      <c r="BP268" s="25">
        <v>0</v>
      </c>
      <c r="BQ268" s="25">
        <v>0</v>
      </c>
      <c r="BR268" s="25">
        <v>0</v>
      </c>
      <c r="BS268" s="25">
        <v>0.47</v>
      </c>
      <c r="BT268" s="25">
        <v>0</v>
      </c>
      <c r="BU268" s="25">
        <v>0</v>
      </c>
      <c r="BV268" s="25">
        <v>0.35</v>
      </c>
      <c r="BW268" s="25">
        <v>0.01</v>
      </c>
      <c r="BX268" s="25">
        <v>0</v>
      </c>
      <c r="BY268" s="25">
        <v>0</v>
      </c>
      <c r="BZ268" s="25">
        <v>0</v>
      </c>
      <c r="CA268" s="25">
        <v>0</v>
      </c>
      <c r="CB268" s="25">
        <v>13.64</v>
      </c>
      <c r="CC268" s="26"/>
      <c r="CD268" s="26"/>
      <c r="CE268" s="25">
        <v>0</v>
      </c>
      <c r="CG268" s="25">
        <v>0</v>
      </c>
      <c r="CH268" s="25">
        <v>0</v>
      </c>
      <c r="CI268" s="25">
        <v>0</v>
      </c>
      <c r="CJ268" s="25">
        <v>665</v>
      </c>
      <c r="CK268" s="25">
        <v>256.2</v>
      </c>
      <c r="CL268" s="25">
        <v>460.6</v>
      </c>
      <c r="CM268" s="25">
        <v>5.32</v>
      </c>
      <c r="CN268" s="25">
        <v>5.32</v>
      </c>
      <c r="CO268" s="25">
        <v>5.32</v>
      </c>
      <c r="CP268" s="25">
        <v>0</v>
      </c>
      <c r="CQ268" s="25">
        <v>0</v>
      </c>
    </row>
    <row r="269" spans="1:95" s="25" customFormat="1" x14ac:dyDescent="0.25">
      <c r="A269" s="22" t="str">
        <f>"-"</f>
        <v>-</v>
      </c>
      <c r="B269" s="23" t="s">
        <v>103</v>
      </c>
      <c r="C269" s="24">
        <v>5</v>
      </c>
      <c r="D269" s="24">
        <v>0.04</v>
      </c>
      <c r="E269" s="24">
        <v>0.04</v>
      </c>
      <c r="F269" s="24">
        <v>3.63</v>
      </c>
      <c r="G269" s="24">
        <v>0</v>
      </c>
      <c r="H269" s="24">
        <v>7.0000000000000007E-2</v>
      </c>
      <c r="I269" s="24">
        <v>33.031999999999996</v>
      </c>
      <c r="J269" s="24">
        <v>2.36</v>
      </c>
      <c r="K269" s="24">
        <v>0.11</v>
      </c>
      <c r="L269" s="24">
        <v>0</v>
      </c>
      <c r="M269" s="24">
        <v>0</v>
      </c>
      <c r="N269" s="24">
        <v>7.0000000000000007E-2</v>
      </c>
      <c r="O269" s="24">
        <v>0</v>
      </c>
      <c r="P269" s="24">
        <v>0</v>
      </c>
      <c r="Q269" s="24">
        <v>0</v>
      </c>
      <c r="R269" s="24">
        <v>0</v>
      </c>
      <c r="S269" s="24">
        <v>0</v>
      </c>
      <c r="T269" s="24">
        <v>7.0000000000000007E-2</v>
      </c>
      <c r="U269" s="24">
        <v>0.75</v>
      </c>
      <c r="V269" s="24">
        <v>1.5</v>
      </c>
      <c r="W269" s="24">
        <v>1.2</v>
      </c>
      <c r="X269" s="24">
        <v>0</v>
      </c>
      <c r="Y269" s="24">
        <v>1.5</v>
      </c>
      <c r="Z269" s="24">
        <v>0.01</v>
      </c>
      <c r="AA269" s="24">
        <v>20</v>
      </c>
      <c r="AB269" s="24">
        <v>15</v>
      </c>
      <c r="AC269" s="24">
        <v>22.5</v>
      </c>
      <c r="AD269" s="24">
        <v>0.05</v>
      </c>
      <c r="AE269" s="24">
        <v>0</v>
      </c>
      <c r="AF269" s="24">
        <v>0.01</v>
      </c>
      <c r="AG269" s="24">
        <v>0.01</v>
      </c>
      <c r="AH269" s="24">
        <v>0.01</v>
      </c>
      <c r="AI269" s="24">
        <v>0</v>
      </c>
      <c r="AJ269" s="25">
        <v>0</v>
      </c>
      <c r="AK269" s="25">
        <v>2.1</v>
      </c>
      <c r="AL269" s="25">
        <v>2.0499999999999998</v>
      </c>
      <c r="AM269" s="25">
        <v>3.8</v>
      </c>
      <c r="AN269" s="25">
        <v>2.25</v>
      </c>
      <c r="AO269" s="25">
        <v>0.85</v>
      </c>
      <c r="AP269" s="25">
        <v>2.35</v>
      </c>
      <c r="AQ269" s="25">
        <v>2.15</v>
      </c>
      <c r="AR269" s="25">
        <v>2.1</v>
      </c>
      <c r="AS269" s="25">
        <v>1.8</v>
      </c>
      <c r="AT269" s="25">
        <v>1.3</v>
      </c>
      <c r="AU269" s="25">
        <v>2.85</v>
      </c>
      <c r="AV269" s="25">
        <v>1.75</v>
      </c>
      <c r="AW269" s="25">
        <v>1.2</v>
      </c>
      <c r="AX269" s="25">
        <v>7.1</v>
      </c>
      <c r="AY269" s="25">
        <v>0</v>
      </c>
      <c r="AZ269" s="25">
        <v>2.4</v>
      </c>
      <c r="BA269" s="25">
        <v>2.7</v>
      </c>
      <c r="BB269" s="25">
        <v>2.1</v>
      </c>
      <c r="BC269" s="25">
        <v>0.5</v>
      </c>
      <c r="BD269" s="25">
        <v>0.13</v>
      </c>
      <c r="BE269" s="25">
        <v>0.06</v>
      </c>
      <c r="BF269" s="25">
        <v>0.03</v>
      </c>
      <c r="BG269" s="25">
        <v>0.08</v>
      </c>
      <c r="BH269" s="25">
        <v>0.09</v>
      </c>
      <c r="BI269" s="25">
        <v>0.4</v>
      </c>
      <c r="BJ269" s="25">
        <v>0</v>
      </c>
      <c r="BK269" s="25">
        <v>1.1000000000000001</v>
      </c>
      <c r="BL269" s="25">
        <v>0</v>
      </c>
      <c r="BM269" s="25">
        <v>0.34</v>
      </c>
      <c r="BN269" s="25">
        <v>0</v>
      </c>
      <c r="BO269" s="25">
        <v>0</v>
      </c>
      <c r="BP269" s="25">
        <v>0</v>
      </c>
      <c r="BQ269" s="25">
        <v>0.08</v>
      </c>
      <c r="BR269" s="25">
        <v>0.12</v>
      </c>
      <c r="BS269" s="25">
        <v>0.9</v>
      </c>
      <c r="BT269" s="25">
        <v>0</v>
      </c>
      <c r="BU269" s="25">
        <v>0</v>
      </c>
      <c r="BV269" s="25">
        <v>0.05</v>
      </c>
      <c r="BW269" s="25">
        <v>0</v>
      </c>
      <c r="BX269" s="25">
        <v>0</v>
      </c>
      <c r="BY269" s="25">
        <v>0</v>
      </c>
      <c r="BZ269" s="25">
        <v>0</v>
      </c>
      <c r="CA269" s="25">
        <v>0</v>
      </c>
      <c r="CB269" s="25">
        <v>1.25</v>
      </c>
      <c r="CC269" s="26"/>
      <c r="CD269" s="26"/>
      <c r="CE269" s="25">
        <v>22.5</v>
      </c>
      <c r="CG269" s="25">
        <v>0.2</v>
      </c>
      <c r="CH269" s="25">
        <v>0.05</v>
      </c>
      <c r="CI269" s="25">
        <v>0.13</v>
      </c>
      <c r="CJ269" s="25">
        <v>10</v>
      </c>
      <c r="CK269" s="25">
        <v>4.0999999999999996</v>
      </c>
      <c r="CL269" s="25">
        <v>7.05</v>
      </c>
      <c r="CM269" s="25">
        <v>0.86</v>
      </c>
      <c r="CN269" s="25">
        <v>0.44</v>
      </c>
      <c r="CO269" s="25">
        <v>0.65</v>
      </c>
      <c r="CP269" s="25">
        <v>0</v>
      </c>
      <c r="CQ269" s="25">
        <v>0</v>
      </c>
    </row>
    <row r="270" spans="1:95" s="25" customFormat="1" x14ac:dyDescent="0.25">
      <c r="A270" s="22" t="str">
        <f>"-"</f>
        <v>-</v>
      </c>
      <c r="B270" s="23" t="s">
        <v>104</v>
      </c>
      <c r="C270" s="24">
        <v>20</v>
      </c>
      <c r="D270" s="24">
        <v>1.5</v>
      </c>
      <c r="E270" s="24">
        <v>0</v>
      </c>
      <c r="F270" s="24">
        <v>1.96</v>
      </c>
      <c r="G270" s="24">
        <v>0</v>
      </c>
      <c r="H270" s="24">
        <v>15.34</v>
      </c>
      <c r="I270" s="24">
        <v>84.452000000000012</v>
      </c>
      <c r="J270" s="24">
        <v>0.42</v>
      </c>
      <c r="K270" s="24">
        <v>0</v>
      </c>
      <c r="L270" s="24">
        <v>0</v>
      </c>
      <c r="M270" s="24">
        <v>0</v>
      </c>
      <c r="N270" s="24">
        <v>4.72</v>
      </c>
      <c r="O270" s="24">
        <v>10.16</v>
      </c>
      <c r="P270" s="24">
        <v>0.46</v>
      </c>
      <c r="Q270" s="24">
        <v>0</v>
      </c>
      <c r="R270" s="24">
        <v>0</v>
      </c>
      <c r="S270" s="24">
        <v>0.1</v>
      </c>
      <c r="T270" s="24">
        <v>0.2</v>
      </c>
      <c r="U270" s="24">
        <v>66</v>
      </c>
      <c r="V270" s="24">
        <v>22</v>
      </c>
      <c r="W270" s="24">
        <v>5.8</v>
      </c>
      <c r="X270" s="24">
        <v>4</v>
      </c>
      <c r="Y270" s="24">
        <v>18</v>
      </c>
      <c r="Z270" s="24">
        <v>0.42</v>
      </c>
      <c r="AA270" s="24">
        <v>2</v>
      </c>
      <c r="AB270" s="24">
        <v>1.6</v>
      </c>
      <c r="AC270" s="24">
        <v>2.2000000000000002</v>
      </c>
      <c r="AD270" s="24">
        <v>0.7</v>
      </c>
      <c r="AE270" s="24">
        <v>0.02</v>
      </c>
      <c r="AF270" s="24">
        <v>0.01</v>
      </c>
      <c r="AG270" s="24">
        <v>0.14000000000000001</v>
      </c>
      <c r="AH270" s="24">
        <v>0.38</v>
      </c>
      <c r="AI270" s="24">
        <v>0</v>
      </c>
      <c r="AJ270" s="25">
        <v>0</v>
      </c>
      <c r="AK270" s="25">
        <v>249.4</v>
      </c>
      <c r="AL270" s="25">
        <v>185.2</v>
      </c>
      <c r="AM270" s="25">
        <v>318.8</v>
      </c>
      <c r="AN270" s="25">
        <v>286.60000000000002</v>
      </c>
      <c r="AO270" s="25">
        <v>87.6</v>
      </c>
      <c r="AP270" s="25">
        <v>162.4</v>
      </c>
      <c r="AQ270" s="25">
        <v>47.6</v>
      </c>
      <c r="AR270" s="25">
        <v>185.6</v>
      </c>
      <c r="AS270" s="25">
        <v>0</v>
      </c>
      <c r="AT270" s="25">
        <v>0</v>
      </c>
      <c r="AU270" s="25">
        <v>0</v>
      </c>
      <c r="AV270" s="25">
        <v>87.8</v>
      </c>
      <c r="AW270" s="25">
        <v>0</v>
      </c>
      <c r="AX270" s="25">
        <v>0</v>
      </c>
      <c r="AY270" s="25">
        <v>0</v>
      </c>
      <c r="AZ270" s="25">
        <v>0</v>
      </c>
      <c r="BA270" s="25">
        <v>0</v>
      </c>
      <c r="BB270" s="25">
        <v>0</v>
      </c>
      <c r="BC270" s="25">
        <v>0</v>
      </c>
      <c r="BD270" s="25">
        <v>0</v>
      </c>
      <c r="BE270" s="25">
        <v>0</v>
      </c>
      <c r="BF270" s="25">
        <v>0</v>
      </c>
      <c r="BG270" s="25">
        <v>0</v>
      </c>
      <c r="BH270" s="25">
        <v>0</v>
      </c>
      <c r="BI270" s="25">
        <v>0</v>
      </c>
      <c r="BJ270" s="25">
        <v>0</v>
      </c>
      <c r="BK270" s="25">
        <v>0</v>
      </c>
      <c r="BL270" s="25">
        <v>0</v>
      </c>
      <c r="BM270" s="25">
        <v>0</v>
      </c>
      <c r="BN270" s="25">
        <v>0</v>
      </c>
      <c r="BO270" s="25">
        <v>0</v>
      </c>
      <c r="BP270" s="25">
        <v>0</v>
      </c>
      <c r="BQ270" s="25">
        <v>0</v>
      </c>
      <c r="BR270" s="25">
        <v>0</v>
      </c>
      <c r="BS270" s="25">
        <v>0</v>
      </c>
      <c r="BT270" s="25">
        <v>0</v>
      </c>
      <c r="BU270" s="25">
        <v>0</v>
      </c>
      <c r="BV270" s="25">
        <v>0</v>
      </c>
      <c r="BW270" s="25">
        <v>0</v>
      </c>
      <c r="BX270" s="25">
        <v>0</v>
      </c>
      <c r="BY270" s="25">
        <v>0</v>
      </c>
      <c r="BZ270" s="25">
        <v>0</v>
      </c>
      <c r="CA270" s="25">
        <v>0</v>
      </c>
      <c r="CB270" s="25">
        <v>0.9</v>
      </c>
      <c r="CC270" s="26"/>
      <c r="CD270" s="26"/>
      <c r="CE270" s="25">
        <v>2.27</v>
      </c>
      <c r="CG270" s="25">
        <v>1.26</v>
      </c>
      <c r="CH270" s="25">
        <v>1.26</v>
      </c>
      <c r="CI270" s="25">
        <v>1.26</v>
      </c>
      <c r="CJ270" s="25">
        <v>648</v>
      </c>
      <c r="CK270" s="25">
        <v>414</v>
      </c>
      <c r="CL270" s="25">
        <v>531</v>
      </c>
      <c r="CM270" s="25">
        <v>6.16</v>
      </c>
      <c r="CN270" s="25">
        <v>6.16</v>
      </c>
      <c r="CO270" s="25">
        <v>6.16</v>
      </c>
      <c r="CP270" s="25">
        <v>0</v>
      </c>
      <c r="CQ270" s="25">
        <v>0</v>
      </c>
    </row>
    <row r="271" spans="1:95" s="25" customFormat="1" x14ac:dyDescent="0.25">
      <c r="A271" s="22" t="str">
        <f>"27/10"</f>
        <v>27/10</v>
      </c>
      <c r="B271" s="23" t="s">
        <v>120</v>
      </c>
      <c r="C271" s="24">
        <v>180</v>
      </c>
      <c r="D271" s="24">
        <v>0.18</v>
      </c>
      <c r="E271" s="24">
        <v>0</v>
      </c>
      <c r="F271" s="24">
        <v>0.04</v>
      </c>
      <c r="G271" s="24">
        <v>0.04</v>
      </c>
      <c r="H271" s="24">
        <v>8.93</v>
      </c>
      <c r="I271" s="24">
        <v>34.881569999999996</v>
      </c>
      <c r="J271" s="24">
        <v>0</v>
      </c>
      <c r="K271" s="24">
        <v>0</v>
      </c>
      <c r="L271" s="24">
        <v>0</v>
      </c>
      <c r="M271" s="24">
        <v>0</v>
      </c>
      <c r="N271" s="24">
        <v>8.84</v>
      </c>
      <c r="O271" s="24">
        <v>0</v>
      </c>
      <c r="P271" s="24">
        <v>0.09</v>
      </c>
      <c r="Q271" s="24">
        <v>0</v>
      </c>
      <c r="R271" s="24">
        <v>0</v>
      </c>
      <c r="S271" s="24">
        <v>0</v>
      </c>
      <c r="T271" s="24">
        <v>0.06</v>
      </c>
      <c r="U271" s="24">
        <v>0.09</v>
      </c>
      <c r="V271" s="24">
        <v>0.27</v>
      </c>
      <c r="W271" s="24">
        <v>0.26</v>
      </c>
      <c r="X271" s="24">
        <v>0</v>
      </c>
      <c r="Y271" s="24">
        <v>0</v>
      </c>
      <c r="Z271" s="24">
        <v>0.03</v>
      </c>
      <c r="AA271" s="24">
        <v>0</v>
      </c>
      <c r="AB271" s="24">
        <v>0</v>
      </c>
      <c r="AC271" s="24">
        <v>0</v>
      </c>
      <c r="AD271" s="24">
        <v>0</v>
      </c>
      <c r="AE271" s="24">
        <v>0</v>
      </c>
      <c r="AF271" s="24">
        <v>0</v>
      </c>
      <c r="AG271" s="24">
        <v>0</v>
      </c>
      <c r="AH271" s="24">
        <v>0</v>
      </c>
      <c r="AI271" s="24">
        <v>0</v>
      </c>
      <c r="AJ271" s="25">
        <v>0</v>
      </c>
      <c r="AK271" s="25">
        <v>0</v>
      </c>
      <c r="AL271" s="25">
        <v>0</v>
      </c>
      <c r="AM271" s="25">
        <v>0</v>
      </c>
      <c r="AN271" s="25">
        <v>0</v>
      </c>
      <c r="AO271" s="25">
        <v>0</v>
      </c>
      <c r="AP271" s="25">
        <v>0</v>
      </c>
      <c r="AQ271" s="25">
        <v>0</v>
      </c>
      <c r="AR271" s="25">
        <v>0</v>
      </c>
      <c r="AS271" s="25">
        <v>0</v>
      </c>
      <c r="AT271" s="25">
        <v>0</v>
      </c>
      <c r="AU271" s="25">
        <v>0</v>
      </c>
      <c r="AV271" s="25">
        <v>0</v>
      </c>
      <c r="AW271" s="25">
        <v>0</v>
      </c>
      <c r="AX271" s="25">
        <v>0</v>
      </c>
      <c r="AY271" s="25">
        <v>0</v>
      </c>
      <c r="AZ271" s="25">
        <v>0</v>
      </c>
      <c r="BA271" s="25">
        <v>0</v>
      </c>
      <c r="BB271" s="25">
        <v>0</v>
      </c>
      <c r="BC271" s="25">
        <v>0</v>
      </c>
      <c r="BD271" s="25">
        <v>0</v>
      </c>
      <c r="BE271" s="25">
        <v>0</v>
      </c>
      <c r="BF271" s="25">
        <v>0</v>
      </c>
      <c r="BG271" s="25">
        <v>0</v>
      </c>
      <c r="BH271" s="25">
        <v>0</v>
      </c>
      <c r="BI271" s="25">
        <v>0</v>
      </c>
      <c r="BJ271" s="25">
        <v>0</v>
      </c>
      <c r="BK271" s="25">
        <v>0</v>
      </c>
      <c r="BL271" s="25">
        <v>0</v>
      </c>
      <c r="BM271" s="25">
        <v>0</v>
      </c>
      <c r="BN271" s="25">
        <v>0</v>
      </c>
      <c r="BO271" s="25">
        <v>0</v>
      </c>
      <c r="BP271" s="25">
        <v>0</v>
      </c>
      <c r="BQ271" s="25">
        <v>0</v>
      </c>
      <c r="BR271" s="25">
        <v>0</v>
      </c>
      <c r="BS271" s="25">
        <v>0</v>
      </c>
      <c r="BT271" s="25">
        <v>0</v>
      </c>
      <c r="BU271" s="25">
        <v>0</v>
      </c>
      <c r="BV271" s="25">
        <v>0</v>
      </c>
      <c r="BW271" s="25">
        <v>0</v>
      </c>
      <c r="BX271" s="25">
        <v>0</v>
      </c>
      <c r="BY271" s="25">
        <v>0</v>
      </c>
      <c r="BZ271" s="25">
        <v>0</v>
      </c>
      <c r="CA271" s="25">
        <v>0</v>
      </c>
      <c r="CB271" s="25">
        <v>180.09</v>
      </c>
      <c r="CC271" s="26"/>
      <c r="CD271" s="26"/>
      <c r="CE271" s="25">
        <v>0</v>
      </c>
      <c r="CG271" s="25">
        <v>3.14</v>
      </c>
      <c r="CH271" s="25">
        <v>3.14</v>
      </c>
      <c r="CI271" s="25">
        <v>3.14</v>
      </c>
      <c r="CJ271" s="25">
        <v>363.75</v>
      </c>
      <c r="CK271" s="25">
        <v>138</v>
      </c>
      <c r="CL271" s="25">
        <v>250.88</v>
      </c>
      <c r="CM271" s="25">
        <v>33.32</v>
      </c>
      <c r="CN271" s="25">
        <v>19.82</v>
      </c>
      <c r="CO271" s="25">
        <v>26.57</v>
      </c>
      <c r="CP271" s="25">
        <v>9</v>
      </c>
      <c r="CQ271" s="25">
        <v>0</v>
      </c>
    </row>
    <row r="272" spans="1:95" s="15" customFormat="1" ht="31.5" x14ac:dyDescent="0.25">
      <c r="A272" s="18" t="str">
        <f>"11/4"</f>
        <v>11/4</v>
      </c>
      <c r="B272" s="19" t="s">
        <v>127</v>
      </c>
      <c r="C272" s="20">
        <v>180</v>
      </c>
      <c r="D272" s="20">
        <v>5.89</v>
      </c>
      <c r="E272" s="20">
        <v>2.12</v>
      </c>
      <c r="F272" s="20">
        <v>5.5</v>
      </c>
      <c r="G272" s="20">
        <v>1.19</v>
      </c>
      <c r="H272" s="20">
        <v>29.37</v>
      </c>
      <c r="I272" s="20">
        <v>189.0927954</v>
      </c>
      <c r="J272" s="20">
        <v>3.45</v>
      </c>
      <c r="K272" s="20">
        <v>0.1</v>
      </c>
      <c r="L272" s="20">
        <v>0</v>
      </c>
      <c r="M272" s="20">
        <v>0</v>
      </c>
      <c r="N272" s="20">
        <v>7.02</v>
      </c>
      <c r="O272" s="20">
        <v>21.16</v>
      </c>
      <c r="P272" s="20">
        <v>1.18</v>
      </c>
      <c r="Q272" s="20">
        <v>0</v>
      </c>
      <c r="R272" s="20">
        <v>0</v>
      </c>
      <c r="S272" s="20">
        <v>7.0000000000000007E-2</v>
      </c>
      <c r="T272" s="20">
        <v>1.42</v>
      </c>
      <c r="U272" s="20">
        <v>214.51</v>
      </c>
      <c r="V272" s="20">
        <v>160.66999999999999</v>
      </c>
      <c r="W272" s="20">
        <v>87.09</v>
      </c>
      <c r="X272" s="20">
        <v>34.85</v>
      </c>
      <c r="Y272" s="20">
        <v>130.82</v>
      </c>
      <c r="Z272" s="20">
        <v>0.94</v>
      </c>
      <c r="AA272" s="20">
        <v>19.440000000000001</v>
      </c>
      <c r="AB272" s="20">
        <v>22.32</v>
      </c>
      <c r="AC272" s="20">
        <v>37.17</v>
      </c>
      <c r="AD272" s="20">
        <v>0.15</v>
      </c>
      <c r="AE272" s="20">
        <v>0.13</v>
      </c>
      <c r="AF272" s="20">
        <v>0.1</v>
      </c>
      <c r="AG272" s="20">
        <v>0.52</v>
      </c>
      <c r="AH272" s="20">
        <v>2.2400000000000002</v>
      </c>
      <c r="AI272" s="20">
        <v>0.37</v>
      </c>
      <c r="AJ272" s="15">
        <v>0</v>
      </c>
      <c r="AK272" s="15">
        <v>160.82</v>
      </c>
      <c r="AL272" s="15">
        <v>147.25</v>
      </c>
      <c r="AM272" s="15">
        <v>522.32000000000005</v>
      </c>
      <c r="AN272" s="15">
        <v>99.36</v>
      </c>
      <c r="AO272" s="15">
        <v>100.89</v>
      </c>
      <c r="AP272" s="15">
        <v>137.35</v>
      </c>
      <c r="AQ272" s="15">
        <v>62.73</v>
      </c>
      <c r="AR272" s="15">
        <v>198.05</v>
      </c>
      <c r="AS272" s="15">
        <v>365.3</v>
      </c>
      <c r="AT272" s="15">
        <v>144.91999999999999</v>
      </c>
      <c r="AU272" s="15">
        <v>222.37</v>
      </c>
      <c r="AV272" s="15">
        <v>89.46</v>
      </c>
      <c r="AW272" s="15">
        <v>102.54</v>
      </c>
      <c r="AX272" s="15">
        <v>757.25</v>
      </c>
      <c r="AY272" s="15">
        <v>0</v>
      </c>
      <c r="AZ272" s="15">
        <v>276.13</v>
      </c>
      <c r="BA272" s="15">
        <v>239.16</v>
      </c>
      <c r="BB272" s="15">
        <v>140.52000000000001</v>
      </c>
      <c r="BC272" s="15">
        <v>61.34</v>
      </c>
      <c r="BD272" s="15">
        <v>0.11</v>
      </c>
      <c r="BE272" s="15">
        <v>0.05</v>
      </c>
      <c r="BF272" s="15">
        <v>0.03</v>
      </c>
      <c r="BG272" s="15">
        <v>0.06</v>
      </c>
      <c r="BH272" s="15">
        <v>7.0000000000000007E-2</v>
      </c>
      <c r="BI272" s="15">
        <v>0.32</v>
      </c>
      <c r="BJ272" s="15">
        <v>0</v>
      </c>
      <c r="BK272" s="15">
        <v>0.95</v>
      </c>
      <c r="BL272" s="15">
        <v>0</v>
      </c>
      <c r="BM272" s="15">
        <v>0.28999999999999998</v>
      </c>
      <c r="BN272" s="15">
        <v>0.01</v>
      </c>
      <c r="BO272" s="15">
        <v>0</v>
      </c>
      <c r="BP272" s="15">
        <v>0</v>
      </c>
      <c r="BQ272" s="15">
        <v>0.06</v>
      </c>
      <c r="BR272" s="15">
        <v>0.1</v>
      </c>
      <c r="BS272" s="15">
        <v>0.88</v>
      </c>
      <c r="BT272" s="15">
        <v>0</v>
      </c>
      <c r="BU272" s="15">
        <v>0</v>
      </c>
      <c r="BV272" s="15">
        <v>0.7</v>
      </c>
      <c r="BW272" s="15">
        <v>0.01</v>
      </c>
      <c r="BX272" s="15">
        <v>0</v>
      </c>
      <c r="BY272" s="15">
        <v>0</v>
      </c>
      <c r="BZ272" s="15">
        <v>0</v>
      </c>
      <c r="CA272" s="15">
        <v>0</v>
      </c>
      <c r="CB272" s="15">
        <v>149.44999999999999</v>
      </c>
      <c r="CC272" s="21"/>
      <c r="CD272" s="21"/>
      <c r="CE272" s="15">
        <v>23.16</v>
      </c>
      <c r="CG272" s="15">
        <v>23.28</v>
      </c>
      <c r="CH272" s="15">
        <v>11.46</v>
      </c>
      <c r="CI272" s="15">
        <v>17.37</v>
      </c>
      <c r="CJ272" s="15">
        <v>1594.25</v>
      </c>
      <c r="CK272" s="15">
        <v>730.44</v>
      </c>
      <c r="CL272" s="15">
        <v>1162.3499999999999</v>
      </c>
      <c r="CM272" s="15">
        <v>27.55</v>
      </c>
      <c r="CN272" s="15">
        <v>14.21</v>
      </c>
      <c r="CO272" s="15">
        <v>20.88</v>
      </c>
      <c r="CP272" s="15">
        <v>3.6</v>
      </c>
      <c r="CQ272" s="15">
        <v>0.45</v>
      </c>
    </row>
    <row r="273" spans="1:95" s="16" customFormat="1" x14ac:dyDescent="0.25">
      <c r="A273" s="27"/>
      <c r="B273" s="28" t="s">
        <v>107</v>
      </c>
      <c r="C273" s="29">
        <f>SUM(C268:C272)</f>
        <v>425</v>
      </c>
      <c r="D273" s="29">
        <v>10.68</v>
      </c>
      <c r="E273" s="29">
        <v>2.16</v>
      </c>
      <c r="F273" s="29">
        <v>12.33</v>
      </c>
      <c r="G273" s="29">
        <v>2.4300000000000002</v>
      </c>
      <c r="H273" s="29">
        <v>75.02</v>
      </c>
      <c r="I273" s="29">
        <v>449.27</v>
      </c>
      <c r="J273" s="29">
        <v>6.43</v>
      </c>
      <c r="K273" s="29">
        <v>0.21</v>
      </c>
      <c r="L273" s="29">
        <v>0</v>
      </c>
      <c r="M273" s="29">
        <v>0</v>
      </c>
      <c r="N273" s="29">
        <v>21.97</v>
      </c>
      <c r="O273" s="29">
        <v>50.04</v>
      </c>
      <c r="P273" s="29">
        <v>3.01</v>
      </c>
      <c r="Q273" s="29">
        <v>0</v>
      </c>
      <c r="R273" s="29">
        <v>0</v>
      </c>
      <c r="S273" s="29">
        <v>0.28999999999999998</v>
      </c>
      <c r="T273" s="29">
        <v>2.38</v>
      </c>
      <c r="U273" s="29">
        <v>452.95</v>
      </c>
      <c r="V273" s="29">
        <v>236.84</v>
      </c>
      <c r="W273" s="29">
        <v>103.15</v>
      </c>
      <c r="X273" s="29">
        <v>52.05</v>
      </c>
      <c r="Y273" s="29">
        <v>184.32</v>
      </c>
      <c r="Z273" s="29">
        <v>2.19</v>
      </c>
      <c r="AA273" s="29">
        <v>41.44</v>
      </c>
      <c r="AB273" s="29">
        <v>38.92</v>
      </c>
      <c r="AC273" s="29">
        <v>61.87</v>
      </c>
      <c r="AD273" s="29">
        <v>1.58</v>
      </c>
      <c r="AE273" s="29">
        <v>0.21</v>
      </c>
      <c r="AF273" s="29">
        <v>0.14000000000000001</v>
      </c>
      <c r="AG273" s="29">
        <v>1.31</v>
      </c>
      <c r="AH273" s="29">
        <v>3.83</v>
      </c>
      <c r="AI273" s="29">
        <v>0.37</v>
      </c>
      <c r="AJ273" s="16">
        <v>0</v>
      </c>
      <c r="AK273" s="16">
        <v>561.12</v>
      </c>
      <c r="AL273" s="16">
        <v>488.9</v>
      </c>
      <c r="AM273" s="16">
        <v>1081.32</v>
      </c>
      <c r="AN273" s="16">
        <v>467.81</v>
      </c>
      <c r="AO273" s="16">
        <v>236.14</v>
      </c>
      <c r="AP273" s="16">
        <v>395.7</v>
      </c>
      <c r="AQ273" s="16">
        <v>147.68</v>
      </c>
      <c r="AR273" s="16">
        <v>553.75</v>
      </c>
      <c r="AS273" s="16">
        <v>471.5</v>
      </c>
      <c r="AT273" s="16">
        <v>291.42</v>
      </c>
      <c r="AU273" s="16">
        <v>345.62</v>
      </c>
      <c r="AV273" s="16">
        <v>243.41</v>
      </c>
      <c r="AW273" s="16">
        <v>215.74</v>
      </c>
      <c r="AX273" s="16">
        <v>1694.35</v>
      </c>
      <c r="AY273" s="16">
        <v>0</v>
      </c>
      <c r="AZ273" s="16">
        <v>581.33000000000004</v>
      </c>
      <c r="BA273" s="16">
        <v>374.26</v>
      </c>
      <c r="BB273" s="16">
        <v>231.42</v>
      </c>
      <c r="BC273" s="16">
        <v>131.04</v>
      </c>
      <c r="BD273" s="16">
        <v>0.24</v>
      </c>
      <c r="BE273" s="16">
        <v>0.11</v>
      </c>
      <c r="BF273" s="16">
        <v>0.06</v>
      </c>
      <c r="BG273" s="16">
        <v>0.14000000000000001</v>
      </c>
      <c r="BH273" s="16">
        <v>0.16</v>
      </c>
      <c r="BI273" s="16">
        <v>0.72</v>
      </c>
      <c r="BJ273" s="16">
        <v>0</v>
      </c>
      <c r="BK273" s="16">
        <v>2.19</v>
      </c>
      <c r="BL273" s="16">
        <v>0</v>
      </c>
      <c r="BM273" s="16">
        <v>0.69</v>
      </c>
      <c r="BN273" s="16">
        <v>0.01</v>
      </c>
      <c r="BO273" s="16">
        <v>0</v>
      </c>
      <c r="BP273" s="16">
        <v>0</v>
      </c>
      <c r="BQ273" s="16">
        <v>0.14000000000000001</v>
      </c>
      <c r="BR273" s="16">
        <v>0.22</v>
      </c>
      <c r="BS273" s="16">
        <v>2.25</v>
      </c>
      <c r="BT273" s="16">
        <v>0</v>
      </c>
      <c r="BU273" s="16">
        <v>0</v>
      </c>
      <c r="BV273" s="16">
        <v>1.1000000000000001</v>
      </c>
      <c r="BW273" s="16">
        <v>0.02</v>
      </c>
      <c r="BX273" s="16">
        <v>0</v>
      </c>
      <c r="BY273" s="16">
        <v>0</v>
      </c>
      <c r="BZ273" s="16">
        <v>0</v>
      </c>
      <c r="CA273" s="16">
        <v>0</v>
      </c>
      <c r="CB273" s="16">
        <v>345.33</v>
      </c>
      <c r="CC273" s="13"/>
      <c r="CD273" s="13" t="e">
        <f>$I$273/#REF!*100</f>
        <v>#REF!</v>
      </c>
      <c r="CE273" s="16">
        <v>47.93</v>
      </c>
      <c r="CG273" s="16">
        <v>27.88</v>
      </c>
      <c r="CH273" s="16">
        <v>15.92</v>
      </c>
      <c r="CI273" s="16">
        <v>21.9</v>
      </c>
      <c r="CJ273" s="16">
        <v>3281</v>
      </c>
      <c r="CK273" s="16">
        <v>1542.74</v>
      </c>
      <c r="CL273" s="16">
        <v>2411.87</v>
      </c>
      <c r="CM273" s="16">
        <v>73.2</v>
      </c>
      <c r="CN273" s="16">
        <v>45.94</v>
      </c>
      <c r="CO273" s="16">
        <v>59.57</v>
      </c>
      <c r="CP273" s="16">
        <v>12.6</v>
      </c>
      <c r="CQ273" s="16">
        <v>0.45</v>
      </c>
    </row>
    <row r="274" spans="1:95" x14ac:dyDescent="0.25">
      <c r="B274" s="17" t="s">
        <v>108</v>
      </c>
    </row>
    <row r="275" spans="1:95" s="15" customFormat="1" x14ac:dyDescent="0.25">
      <c r="A275" s="18" t="str">
        <f>"-"</f>
        <v>-</v>
      </c>
      <c r="B275" s="19" t="s">
        <v>109</v>
      </c>
      <c r="C275" s="20">
        <v>100</v>
      </c>
      <c r="D275" s="20">
        <v>0.5</v>
      </c>
      <c r="E275" s="20">
        <v>0</v>
      </c>
      <c r="F275" s="20">
        <v>0.1</v>
      </c>
      <c r="G275" s="20">
        <v>0</v>
      </c>
      <c r="H275" s="20">
        <v>10.3</v>
      </c>
      <c r="I275" s="20">
        <v>43.239999999999995</v>
      </c>
      <c r="J275" s="20">
        <v>0</v>
      </c>
      <c r="K275" s="20">
        <v>0</v>
      </c>
      <c r="L275" s="20">
        <v>0</v>
      </c>
      <c r="M275" s="20">
        <v>0</v>
      </c>
      <c r="N275" s="20">
        <v>9.9</v>
      </c>
      <c r="O275" s="20">
        <v>0.2</v>
      </c>
      <c r="P275" s="20">
        <v>0.2</v>
      </c>
      <c r="Q275" s="20">
        <v>0</v>
      </c>
      <c r="R275" s="20">
        <v>0</v>
      </c>
      <c r="S275" s="20">
        <v>0.5</v>
      </c>
      <c r="T275" s="20">
        <v>0.3</v>
      </c>
      <c r="U275" s="20">
        <v>6</v>
      </c>
      <c r="V275" s="20">
        <v>120</v>
      </c>
      <c r="W275" s="20">
        <v>7</v>
      </c>
      <c r="X275" s="20">
        <v>4</v>
      </c>
      <c r="Y275" s="20">
        <v>7</v>
      </c>
      <c r="Z275" s="20">
        <v>1.4</v>
      </c>
      <c r="AA275" s="20">
        <v>0</v>
      </c>
      <c r="AB275" s="20">
        <v>0</v>
      </c>
      <c r="AC275" s="20">
        <v>0</v>
      </c>
      <c r="AD275" s="20">
        <v>0.1</v>
      </c>
      <c r="AE275" s="20">
        <v>0.01</v>
      </c>
      <c r="AF275" s="20">
        <v>0.01</v>
      </c>
      <c r="AG275" s="20">
        <v>0.1</v>
      </c>
      <c r="AH275" s="20">
        <v>0.2</v>
      </c>
      <c r="AI275" s="20">
        <v>2</v>
      </c>
      <c r="AJ275" s="15">
        <v>0.2</v>
      </c>
      <c r="AK275" s="15">
        <v>8</v>
      </c>
      <c r="AL275" s="15">
        <v>10</v>
      </c>
      <c r="AM275" s="15">
        <v>14</v>
      </c>
      <c r="AN275" s="15">
        <v>14</v>
      </c>
      <c r="AO275" s="15">
        <v>2</v>
      </c>
      <c r="AP275" s="15">
        <v>8</v>
      </c>
      <c r="AQ275" s="15">
        <v>2</v>
      </c>
      <c r="AR275" s="15">
        <v>7</v>
      </c>
      <c r="AS275" s="15">
        <v>13</v>
      </c>
      <c r="AT275" s="15">
        <v>8</v>
      </c>
      <c r="AU275" s="15">
        <v>58</v>
      </c>
      <c r="AV275" s="15">
        <v>5</v>
      </c>
      <c r="AW275" s="15">
        <v>11</v>
      </c>
      <c r="AX275" s="15">
        <v>32</v>
      </c>
      <c r="AY275" s="15">
        <v>0</v>
      </c>
      <c r="AZ275" s="15">
        <v>10</v>
      </c>
      <c r="BA275" s="15">
        <v>12</v>
      </c>
      <c r="BB275" s="15">
        <v>5</v>
      </c>
      <c r="BC275" s="15">
        <v>4</v>
      </c>
      <c r="BD275" s="15">
        <v>0</v>
      </c>
      <c r="BE275" s="15">
        <v>0</v>
      </c>
      <c r="BF275" s="15">
        <v>0</v>
      </c>
      <c r="BG275" s="15">
        <v>0</v>
      </c>
      <c r="BH275" s="15">
        <v>0</v>
      </c>
      <c r="BI275" s="15">
        <v>0</v>
      </c>
      <c r="BJ275" s="15">
        <v>0</v>
      </c>
      <c r="BK275" s="15">
        <v>0</v>
      </c>
      <c r="BL275" s="15">
        <v>0</v>
      </c>
      <c r="BM275" s="15">
        <v>0</v>
      </c>
      <c r="BN275" s="15">
        <v>0</v>
      </c>
      <c r="BO275" s="15">
        <v>0</v>
      </c>
      <c r="BP275" s="15">
        <v>0</v>
      </c>
      <c r="BQ275" s="15">
        <v>0</v>
      </c>
      <c r="BR275" s="15">
        <v>0</v>
      </c>
      <c r="BS275" s="15">
        <v>0</v>
      </c>
      <c r="BT275" s="15">
        <v>0</v>
      </c>
      <c r="BU275" s="15">
        <v>0</v>
      </c>
      <c r="BV275" s="15">
        <v>0</v>
      </c>
      <c r="BW275" s="15">
        <v>0</v>
      </c>
      <c r="BX275" s="15">
        <v>0</v>
      </c>
      <c r="BY275" s="15">
        <v>0</v>
      </c>
      <c r="BZ275" s="15">
        <v>0</v>
      </c>
      <c r="CA275" s="15">
        <v>0</v>
      </c>
      <c r="CB275" s="15">
        <v>88.1</v>
      </c>
      <c r="CC275" s="21"/>
      <c r="CD275" s="21"/>
      <c r="CE275" s="15">
        <v>0</v>
      </c>
      <c r="CG275" s="15">
        <v>4</v>
      </c>
      <c r="CH275" s="15">
        <v>4</v>
      </c>
      <c r="CI275" s="15">
        <v>4</v>
      </c>
      <c r="CJ275" s="15">
        <v>400</v>
      </c>
      <c r="CK275" s="15">
        <v>182</v>
      </c>
      <c r="CL275" s="15">
        <v>291</v>
      </c>
      <c r="CM275" s="15">
        <v>0.6</v>
      </c>
      <c r="CN275" s="15">
        <v>0.6</v>
      </c>
      <c r="CO275" s="15">
        <v>0.6</v>
      </c>
      <c r="CP275" s="15">
        <v>0</v>
      </c>
      <c r="CQ275" s="15">
        <v>0</v>
      </c>
    </row>
    <row r="276" spans="1:95" s="16" customFormat="1" x14ac:dyDescent="0.25">
      <c r="A276" s="27"/>
      <c r="B276" s="28" t="s">
        <v>110</v>
      </c>
      <c r="C276" s="29">
        <f>SUM(C275)</f>
        <v>100</v>
      </c>
      <c r="D276" s="29">
        <v>0.5</v>
      </c>
      <c r="E276" s="29">
        <v>0</v>
      </c>
      <c r="F276" s="29">
        <v>0.1</v>
      </c>
      <c r="G276" s="29">
        <v>0</v>
      </c>
      <c r="H276" s="29">
        <v>10.3</v>
      </c>
      <c r="I276" s="29">
        <v>43.24</v>
      </c>
      <c r="J276" s="29">
        <v>0</v>
      </c>
      <c r="K276" s="29">
        <v>0</v>
      </c>
      <c r="L276" s="29">
        <v>0</v>
      </c>
      <c r="M276" s="29">
        <v>0</v>
      </c>
      <c r="N276" s="29">
        <v>9.9</v>
      </c>
      <c r="O276" s="29">
        <v>0.2</v>
      </c>
      <c r="P276" s="29">
        <v>0.2</v>
      </c>
      <c r="Q276" s="29">
        <v>0</v>
      </c>
      <c r="R276" s="29">
        <v>0</v>
      </c>
      <c r="S276" s="29">
        <v>0.5</v>
      </c>
      <c r="T276" s="29">
        <v>0.3</v>
      </c>
      <c r="U276" s="29">
        <v>6</v>
      </c>
      <c r="V276" s="29">
        <v>120</v>
      </c>
      <c r="W276" s="29">
        <v>7</v>
      </c>
      <c r="X276" s="29">
        <v>4</v>
      </c>
      <c r="Y276" s="29">
        <v>7</v>
      </c>
      <c r="Z276" s="29">
        <v>1.4</v>
      </c>
      <c r="AA276" s="29">
        <v>0</v>
      </c>
      <c r="AB276" s="29">
        <v>0</v>
      </c>
      <c r="AC276" s="29">
        <v>0</v>
      </c>
      <c r="AD276" s="29">
        <v>0.1</v>
      </c>
      <c r="AE276" s="29">
        <v>0.01</v>
      </c>
      <c r="AF276" s="29">
        <v>0.01</v>
      </c>
      <c r="AG276" s="29">
        <v>0.1</v>
      </c>
      <c r="AH276" s="29">
        <v>0.2</v>
      </c>
      <c r="AI276" s="29">
        <v>2</v>
      </c>
      <c r="AJ276" s="16">
        <v>0.2</v>
      </c>
      <c r="AK276" s="16">
        <v>8</v>
      </c>
      <c r="AL276" s="16">
        <v>10</v>
      </c>
      <c r="AM276" s="16">
        <v>14</v>
      </c>
      <c r="AN276" s="16">
        <v>14</v>
      </c>
      <c r="AO276" s="16">
        <v>2</v>
      </c>
      <c r="AP276" s="16">
        <v>8</v>
      </c>
      <c r="AQ276" s="16">
        <v>2</v>
      </c>
      <c r="AR276" s="16">
        <v>7</v>
      </c>
      <c r="AS276" s="16">
        <v>13</v>
      </c>
      <c r="AT276" s="16">
        <v>8</v>
      </c>
      <c r="AU276" s="16">
        <v>58</v>
      </c>
      <c r="AV276" s="16">
        <v>5</v>
      </c>
      <c r="AW276" s="16">
        <v>11</v>
      </c>
      <c r="AX276" s="16">
        <v>32</v>
      </c>
      <c r="AY276" s="16">
        <v>0</v>
      </c>
      <c r="AZ276" s="16">
        <v>10</v>
      </c>
      <c r="BA276" s="16">
        <v>12</v>
      </c>
      <c r="BB276" s="16">
        <v>5</v>
      </c>
      <c r="BC276" s="16">
        <v>4</v>
      </c>
      <c r="BD276" s="16">
        <v>0</v>
      </c>
      <c r="BE276" s="16">
        <v>0</v>
      </c>
      <c r="BF276" s="16">
        <v>0</v>
      </c>
      <c r="BG276" s="16">
        <v>0</v>
      </c>
      <c r="BH276" s="16">
        <v>0</v>
      </c>
      <c r="BI276" s="16">
        <v>0</v>
      </c>
      <c r="BJ276" s="16">
        <v>0</v>
      </c>
      <c r="BK276" s="16">
        <v>0</v>
      </c>
      <c r="BL276" s="16">
        <v>0</v>
      </c>
      <c r="BM276" s="16">
        <v>0</v>
      </c>
      <c r="BN276" s="16">
        <v>0</v>
      </c>
      <c r="BO276" s="16">
        <v>0</v>
      </c>
      <c r="BP276" s="16">
        <v>0</v>
      </c>
      <c r="BQ276" s="16">
        <v>0</v>
      </c>
      <c r="BR276" s="16">
        <v>0</v>
      </c>
      <c r="BS276" s="16">
        <v>0</v>
      </c>
      <c r="BT276" s="16">
        <v>0</v>
      </c>
      <c r="BU276" s="16">
        <v>0</v>
      </c>
      <c r="BV276" s="16">
        <v>0</v>
      </c>
      <c r="BW276" s="16">
        <v>0</v>
      </c>
      <c r="BX276" s="16">
        <v>0</v>
      </c>
      <c r="BY276" s="16">
        <v>0</v>
      </c>
      <c r="BZ276" s="16">
        <v>0</v>
      </c>
      <c r="CA276" s="16">
        <v>0</v>
      </c>
      <c r="CB276" s="16">
        <v>88.1</v>
      </c>
      <c r="CC276" s="13"/>
      <c r="CD276" s="13" t="e">
        <f>$I$276/#REF!*100</f>
        <v>#REF!</v>
      </c>
      <c r="CE276" s="16">
        <v>0</v>
      </c>
      <c r="CG276" s="16">
        <v>4</v>
      </c>
      <c r="CH276" s="16">
        <v>4</v>
      </c>
      <c r="CI276" s="16">
        <v>4</v>
      </c>
      <c r="CJ276" s="16">
        <v>400</v>
      </c>
      <c r="CK276" s="16">
        <v>182</v>
      </c>
      <c r="CL276" s="16">
        <v>291</v>
      </c>
      <c r="CM276" s="16">
        <v>0.6</v>
      </c>
      <c r="CN276" s="16">
        <v>0.6</v>
      </c>
      <c r="CO276" s="16">
        <v>0.6</v>
      </c>
      <c r="CP276" s="16">
        <v>0</v>
      </c>
      <c r="CQ276" s="16">
        <v>0</v>
      </c>
    </row>
    <row r="277" spans="1:95" x14ac:dyDescent="0.25">
      <c r="B277" s="17" t="s">
        <v>111</v>
      </c>
    </row>
    <row r="278" spans="1:95" s="25" customFormat="1" x14ac:dyDescent="0.25">
      <c r="A278" s="22" t="str">
        <f>"-"</f>
        <v>-</v>
      </c>
      <c r="B278" s="23" t="s">
        <v>112</v>
      </c>
      <c r="C278" s="24">
        <v>20</v>
      </c>
      <c r="D278" s="24">
        <v>1.32</v>
      </c>
      <c r="E278" s="24">
        <v>0</v>
      </c>
      <c r="F278" s="24">
        <v>0.13</v>
      </c>
      <c r="G278" s="24">
        <v>0.13</v>
      </c>
      <c r="H278" s="24">
        <v>9.3800000000000008</v>
      </c>
      <c r="I278" s="24">
        <v>44.780199999999994</v>
      </c>
      <c r="J278" s="24">
        <v>0</v>
      </c>
      <c r="K278" s="24">
        <v>0</v>
      </c>
      <c r="L278" s="24">
        <v>0</v>
      </c>
      <c r="M278" s="24">
        <v>0</v>
      </c>
      <c r="N278" s="24">
        <v>0.22</v>
      </c>
      <c r="O278" s="24">
        <v>9.1199999999999992</v>
      </c>
      <c r="P278" s="24">
        <v>0.04</v>
      </c>
      <c r="Q278" s="24">
        <v>0</v>
      </c>
      <c r="R278" s="24">
        <v>0</v>
      </c>
      <c r="S278" s="24">
        <v>0</v>
      </c>
      <c r="T278" s="24">
        <v>0.36</v>
      </c>
      <c r="U278" s="24">
        <v>0</v>
      </c>
      <c r="V278" s="24">
        <v>0</v>
      </c>
      <c r="W278" s="24">
        <v>0</v>
      </c>
      <c r="X278" s="24">
        <v>0</v>
      </c>
      <c r="Y278" s="24">
        <v>0</v>
      </c>
      <c r="Z278" s="24">
        <v>0</v>
      </c>
      <c r="AA278" s="24">
        <v>0</v>
      </c>
      <c r="AB278" s="24">
        <v>0</v>
      </c>
      <c r="AC278" s="24">
        <v>0</v>
      </c>
      <c r="AD278" s="24">
        <v>0</v>
      </c>
      <c r="AE278" s="24">
        <v>0</v>
      </c>
      <c r="AF278" s="24">
        <v>0</v>
      </c>
      <c r="AG278" s="24">
        <v>0</v>
      </c>
      <c r="AH278" s="24">
        <v>0</v>
      </c>
      <c r="AI278" s="24">
        <v>0</v>
      </c>
      <c r="AJ278" s="25">
        <v>0</v>
      </c>
      <c r="AK278" s="25">
        <v>63.86</v>
      </c>
      <c r="AL278" s="25">
        <v>66.47</v>
      </c>
      <c r="AM278" s="25">
        <v>101.79</v>
      </c>
      <c r="AN278" s="25">
        <v>33.76</v>
      </c>
      <c r="AO278" s="25">
        <v>20.010000000000002</v>
      </c>
      <c r="AP278" s="25">
        <v>40.020000000000003</v>
      </c>
      <c r="AQ278" s="25">
        <v>15.14</v>
      </c>
      <c r="AR278" s="25">
        <v>72.38</v>
      </c>
      <c r="AS278" s="25">
        <v>44.89</v>
      </c>
      <c r="AT278" s="25">
        <v>62.64</v>
      </c>
      <c r="AU278" s="25">
        <v>51.68</v>
      </c>
      <c r="AV278" s="25">
        <v>27.14</v>
      </c>
      <c r="AW278" s="25">
        <v>48.02</v>
      </c>
      <c r="AX278" s="25">
        <v>401.59</v>
      </c>
      <c r="AY278" s="25">
        <v>0</v>
      </c>
      <c r="AZ278" s="25">
        <v>130.85</v>
      </c>
      <c r="BA278" s="25">
        <v>56.9</v>
      </c>
      <c r="BB278" s="25">
        <v>37.76</v>
      </c>
      <c r="BC278" s="25">
        <v>29.93</v>
      </c>
      <c r="BD278" s="25">
        <v>0</v>
      </c>
      <c r="BE278" s="25">
        <v>0</v>
      </c>
      <c r="BF278" s="25">
        <v>0</v>
      </c>
      <c r="BG278" s="25">
        <v>0</v>
      </c>
      <c r="BH278" s="25">
        <v>0</v>
      </c>
      <c r="BI278" s="25">
        <v>0</v>
      </c>
      <c r="BJ278" s="25">
        <v>0</v>
      </c>
      <c r="BK278" s="25">
        <v>0.02</v>
      </c>
      <c r="BL278" s="25">
        <v>0</v>
      </c>
      <c r="BM278" s="25">
        <v>0</v>
      </c>
      <c r="BN278" s="25">
        <v>0</v>
      </c>
      <c r="BO278" s="25">
        <v>0</v>
      </c>
      <c r="BP278" s="25">
        <v>0</v>
      </c>
      <c r="BQ278" s="25">
        <v>0</v>
      </c>
      <c r="BR278" s="25">
        <v>0</v>
      </c>
      <c r="BS278" s="25">
        <v>0.01</v>
      </c>
      <c r="BT278" s="25">
        <v>0</v>
      </c>
      <c r="BU278" s="25">
        <v>0</v>
      </c>
      <c r="BV278" s="25">
        <v>0.06</v>
      </c>
      <c r="BW278" s="25">
        <v>0</v>
      </c>
      <c r="BX278" s="25">
        <v>0</v>
      </c>
      <c r="BY278" s="25">
        <v>0</v>
      </c>
      <c r="BZ278" s="25">
        <v>0</v>
      </c>
      <c r="CA278" s="25">
        <v>0</v>
      </c>
      <c r="CB278" s="25">
        <v>7.82</v>
      </c>
      <c r="CC278" s="26"/>
      <c r="CD278" s="26"/>
      <c r="CE278" s="25">
        <v>0</v>
      </c>
      <c r="CG278" s="25">
        <v>0</v>
      </c>
      <c r="CH278" s="25">
        <v>0</v>
      </c>
      <c r="CI278" s="25">
        <v>0</v>
      </c>
      <c r="CJ278" s="25">
        <v>380</v>
      </c>
      <c r="CK278" s="25">
        <v>146.4</v>
      </c>
      <c r="CL278" s="25">
        <v>263.2</v>
      </c>
      <c r="CM278" s="25">
        <v>3.04</v>
      </c>
      <c r="CN278" s="25">
        <v>3.04</v>
      </c>
      <c r="CO278" s="25">
        <v>3.04</v>
      </c>
      <c r="CP278" s="25">
        <v>0</v>
      </c>
      <c r="CQ278" s="25">
        <v>0</v>
      </c>
    </row>
    <row r="279" spans="1:95" s="25" customFormat="1" x14ac:dyDescent="0.25">
      <c r="A279" s="22" t="str">
        <f>"-"</f>
        <v>-</v>
      </c>
      <c r="B279" s="23" t="s">
        <v>113</v>
      </c>
      <c r="C279" s="24">
        <v>20</v>
      </c>
      <c r="D279" s="24">
        <v>1.32</v>
      </c>
      <c r="E279" s="24">
        <v>0</v>
      </c>
      <c r="F279" s="24">
        <v>0.24</v>
      </c>
      <c r="G279" s="24">
        <v>0.24</v>
      </c>
      <c r="H279" s="24">
        <v>8.34</v>
      </c>
      <c r="I279" s="24">
        <v>38.676000000000002</v>
      </c>
      <c r="J279" s="24">
        <v>0.04</v>
      </c>
      <c r="K279" s="24">
        <v>0</v>
      </c>
      <c r="L279" s="24">
        <v>0</v>
      </c>
      <c r="M279" s="24">
        <v>0</v>
      </c>
      <c r="N279" s="24">
        <v>0.24</v>
      </c>
      <c r="O279" s="24">
        <v>6.44</v>
      </c>
      <c r="P279" s="24">
        <v>1.66</v>
      </c>
      <c r="Q279" s="24">
        <v>0</v>
      </c>
      <c r="R279" s="24">
        <v>0</v>
      </c>
      <c r="S279" s="24">
        <v>0.2</v>
      </c>
      <c r="T279" s="24">
        <v>0.5</v>
      </c>
      <c r="U279" s="24">
        <v>122</v>
      </c>
      <c r="V279" s="24">
        <v>49</v>
      </c>
      <c r="W279" s="24">
        <v>7</v>
      </c>
      <c r="X279" s="24">
        <v>9.4</v>
      </c>
      <c r="Y279" s="24">
        <v>31.6</v>
      </c>
      <c r="Z279" s="24">
        <v>0.78</v>
      </c>
      <c r="AA279" s="24">
        <v>0</v>
      </c>
      <c r="AB279" s="24">
        <v>1</v>
      </c>
      <c r="AC279" s="24">
        <v>0.2</v>
      </c>
      <c r="AD279" s="24">
        <v>0.28000000000000003</v>
      </c>
      <c r="AE279" s="24">
        <v>0.04</v>
      </c>
      <c r="AF279" s="24">
        <v>0.02</v>
      </c>
      <c r="AG279" s="24">
        <v>0.14000000000000001</v>
      </c>
      <c r="AH279" s="24">
        <v>0.4</v>
      </c>
      <c r="AI279" s="24">
        <v>0</v>
      </c>
      <c r="AJ279" s="25">
        <v>0</v>
      </c>
      <c r="AK279" s="25">
        <v>64.400000000000006</v>
      </c>
      <c r="AL279" s="25">
        <v>49.6</v>
      </c>
      <c r="AM279" s="25">
        <v>85.4</v>
      </c>
      <c r="AN279" s="25">
        <v>44.6</v>
      </c>
      <c r="AO279" s="25">
        <v>18.600000000000001</v>
      </c>
      <c r="AP279" s="25">
        <v>39.6</v>
      </c>
      <c r="AQ279" s="25">
        <v>16</v>
      </c>
      <c r="AR279" s="25">
        <v>74.2</v>
      </c>
      <c r="AS279" s="25">
        <v>59.4</v>
      </c>
      <c r="AT279" s="25">
        <v>58.2</v>
      </c>
      <c r="AU279" s="25">
        <v>92.8</v>
      </c>
      <c r="AV279" s="25">
        <v>24.8</v>
      </c>
      <c r="AW279" s="25">
        <v>62</v>
      </c>
      <c r="AX279" s="25">
        <v>311.8</v>
      </c>
      <c r="AY279" s="25">
        <v>0</v>
      </c>
      <c r="AZ279" s="25">
        <v>105.2</v>
      </c>
      <c r="BA279" s="25">
        <v>58.2</v>
      </c>
      <c r="BB279" s="25">
        <v>36</v>
      </c>
      <c r="BC279" s="25">
        <v>26</v>
      </c>
      <c r="BD279" s="25">
        <v>0</v>
      </c>
      <c r="BE279" s="25">
        <v>0</v>
      </c>
      <c r="BF279" s="25">
        <v>0</v>
      </c>
      <c r="BG279" s="25">
        <v>0</v>
      </c>
      <c r="BH279" s="25">
        <v>0</v>
      </c>
      <c r="BI279" s="25">
        <v>0</v>
      </c>
      <c r="BJ279" s="25">
        <v>0</v>
      </c>
      <c r="BK279" s="25">
        <v>0.03</v>
      </c>
      <c r="BL279" s="25">
        <v>0</v>
      </c>
      <c r="BM279" s="25">
        <v>0</v>
      </c>
      <c r="BN279" s="25">
        <v>0</v>
      </c>
      <c r="BO279" s="25">
        <v>0</v>
      </c>
      <c r="BP279" s="25">
        <v>0</v>
      </c>
      <c r="BQ279" s="25">
        <v>0</v>
      </c>
      <c r="BR279" s="25">
        <v>0</v>
      </c>
      <c r="BS279" s="25">
        <v>0.02</v>
      </c>
      <c r="BT279" s="25">
        <v>0</v>
      </c>
      <c r="BU279" s="25">
        <v>0</v>
      </c>
      <c r="BV279" s="25">
        <v>0.1</v>
      </c>
      <c r="BW279" s="25">
        <v>0.02</v>
      </c>
      <c r="BX279" s="25">
        <v>0</v>
      </c>
      <c r="BY279" s="25">
        <v>0</v>
      </c>
      <c r="BZ279" s="25">
        <v>0</v>
      </c>
      <c r="CA279" s="25">
        <v>0</v>
      </c>
      <c r="CB279" s="25">
        <v>9.4</v>
      </c>
      <c r="CC279" s="26"/>
      <c r="CD279" s="26"/>
      <c r="CE279" s="25">
        <v>0.17</v>
      </c>
      <c r="CG279" s="25">
        <v>1</v>
      </c>
      <c r="CH279" s="25">
        <v>1</v>
      </c>
      <c r="CI279" s="25">
        <v>1</v>
      </c>
      <c r="CJ279" s="25">
        <v>190</v>
      </c>
      <c r="CK279" s="25">
        <v>73.2</v>
      </c>
      <c r="CL279" s="25">
        <v>131.6</v>
      </c>
      <c r="CM279" s="25">
        <v>1.9</v>
      </c>
      <c r="CN279" s="25">
        <v>1.58</v>
      </c>
      <c r="CO279" s="25">
        <v>1.74</v>
      </c>
      <c r="CP279" s="25">
        <v>0</v>
      </c>
      <c r="CQ279" s="25">
        <v>0</v>
      </c>
    </row>
    <row r="280" spans="1:95" s="25" customFormat="1" x14ac:dyDescent="0.25">
      <c r="A280" s="22" t="str">
        <f>"6/10"</f>
        <v>6/10</v>
      </c>
      <c r="B280" s="23" t="s">
        <v>129</v>
      </c>
      <c r="C280" s="24">
        <v>180</v>
      </c>
      <c r="D280" s="24">
        <v>0.92</v>
      </c>
      <c r="E280" s="24">
        <v>0</v>
      </c>
      <c r="F280" s="24">
        <v>0.05</v>
      </c>
      <c r="G280" s="24">
        <v>0.05</v>
      </c>
      <c r="H280" s="24">
        <v>20.86</v>
      </c>
      <c r="I280" s="24">
        <v>78.839027999999999</v>
      </c>
      <c r="J280" s="24">
        <v>0.02</v>
      </c>
      <c r="K280" s="24">
        <v>0</v>
      </c>
      <c r="L280" s="24">
        <v>0</v>
      </c>
      <c r="M280" s="24">
        <v>0</v>
      </c>
      <c r="N280" s="24">
        <v>17.27</v>
      </c>
      <c r="O280" s="24">
        <v>0.51</v>
      </c>
      <c r="P280" s="24">
        <v>3.08</v>
      </c>
      <c r="Q280" s="24">
        <v>0</v>
      </c>
      <c r="R280" s="24">
        <v>0</v>
      </c>
      <c r="S280" s="24">
        <v>0.27</v>
      </c>
      <c r="T280" s="24">
        <v>0.73</v>
      </c>
      <c r="U280" s="24">
        <v>3.12</v>
      </c>
      <c r="V280" s="24">
        <v>306.24</v>
      </c>
      <c r="W280" s="24">
        <v>28.2</v>
      </c>
      <c r="X280" s="24">
        <v>17.96</v>
      </c>
      <c r="Y280" s="24">
        <v>24.44</v>
      </c>
      <c r="Z280" s="24">
        <v>0.57999999999999996</v>
      </c>
      <c r="AA280" s="24">
        <v>0</v>
      </c>
      <c r="AB280" s="24">
        <v>567</v>
      </c>
      <c r="AC280" s="24">
        <v>104.94</v>
      </c>
      <c r="AD280" s="24">
        <v>0.99</v>
      </c>
      <c r="AE280" s="24">
        <v>0.02</v>
      </c>
      <c r="AF280" s="24">
        <v>0.03</v>
      </c>
      <c r="AG280" s="24">
        <v>0.46</v>
      </c>
      <c r="AH280" s="24">
        <v>0.7</v>
      </c>
      <c r="AI280" s="24">
        <v>0.28999999999999998</v>
      </c>
      <c r="AJ280" s="25">
        <v>0</v>
      </c>
      <c r="AK280" s="25">
        <v>0.01</v>
      </c>
      <c r="AL280" s="25">
        <v>0.01</v>
      </c>
      <c r="AM280" s="25">
        <v>0.01</v>
      </c>
      <c r="AN280" s="25">
        <v>0.02</v>
      </c>
      <c r="AO280" s="25">
        <v>0</v>
      </c>
      <c r="AP280" s="25">
        <v>0.01</v>
      </c>
      <c r="AQ280" s="25">
        <v>0</v>
      </c>
      <c r="AR280" s="25">
        <v>0.01</v>
      </c>
      <c r="AS280" s="25">
        <v>0.01</v>
      </c>
      <c r="AT280" s="25">
        <v>0.01</v>
      </c>
      <c r="AU280" s="25">
        <v>0.05</v>
      </c>
      <c r="AV280" s="25">
        <v>0</v>
      </c>
      <c r="AW280" s="25">
        <v>0.01</v>
      </c>
      <c r="AX280" s="25">
        <v>0.02</v>
      </c>
      <c r="AY280" s="25">
        <v>0</v>
      </c>
      <c r="AZ280" s="25">
        <v>0.01</v>
      </c>
      <c r="BA280" s="25">
        <v>0.01</v>
      </c>
      <c r="BB280" s="25">
        <v>0.01</v>
      </c>
      <c r="BC280" s="25">
        <v>0</v>
      </c>
      <c r="BD280" s="25">
        <v>0</v>
      </c>
      <c r="BE280" s="25">
        <v>0</v>
      </c>
      <c r="BF280" s="25">
        <v>0</v>
      </c>
      <c r="BG280" s="25">
        <v>0</v>
      </c>
      <c r="BH280" s="25">
        <v>0</v>
      </c>
      <c r="BI280" s="25">
        <v>0</v>
      </c>
      <c r="BJ280" s="25">
        <v>0</v>
      </c>
      <c r="BK280" s="25">
        <v>0</v>
      </c>
      <c r="BL280" s="25">
        <v>0</v>
      </c>
      <c r="BM280" s="25">
        <v>0</v>
      </c>
      <c r="BN280" s="25">
        <v>0</v>
      </c>
      <c r="BO280" s="25">
        <v>0</v>
      </c>
      <c r="BP280" s="25">
        <v>0</v>
      </c>
      <c r="BQ280" s="25">
        <v>0</v>
      </c>
      <c r="BR280" s="25">
        <v>0</v>
      </c>
      <c r="BS280" s="25">
        <v>0.01</v>
      </c>
      <c r="BT280" s="25">
        <v>0</v>
      </c>
      <c r="BU280" s="25">
        <v>0</v>
      </c>
      <c r="BV280" s="25">
        <v>0.01</v>
      </c>
      <c r="BW280" s="25">
        <v>0</v>
      </c>
      <c r="BX280" s="25">
        <v>0</v>
      </c>
      <c r="BY280" s="25">
        <v>0</v>
      </c>
      <c r="BZ280" s="25">
        <v>0</v>
      </c>
      <c r="CA280" s="25">
        <v>0</v>
      </c>
      <c r="CB280" s="25">
        <v>192.61</v>
      </c>
      <c r="CC280" s="26"/>
      <c r="CD280" s="26"/>
      <c r="CE280" s="25">
        <v>94.5</v>
      </c>
      <c r="CG280" s="25">
        <v>3.29</v>
      </c>
      <c r="CH280" s="25">
        <v>3.29</v>
      </c>
      <c r="CI280" s="25">
        <v>3.29</v>
      </c>
      <c r="CJ280" s="25">
        <v>378.75</v>
      </c>
      <c r="CK280" s="25">
        <v>144.15</v>
      </c>
      <c r="CL280" s="25">
        <v>261.45</v>
      </c>
      <c r="CM280" s="25">
        <v>34.950000000000003</v>
      </c>
      <c r="CN280" s="25">
        <v>20.78</v>
      </c>
      <c r="CO280" s="25">
        <v>27.86</v>
      </c>
      <c r="CP280" s="25">
        <v>9</v>
      </c>
      <c r="CQ280" s="25">
        <v>0</v>
      </c>
    </row>
    <row r="281" spans="1:95" s="25" customFormat="1" ht="31.5" customHeight="1" x14ac:dyDescent="0.25">
      <c r="A281" s="22" t="str">
        <f>"3/1"</f>
        <v>3/1</v>
      </c>
      <c r="B281" s="23" t="s">
        <v>115</v>
      </c>
      <c r="C281" s="24">
        <v>50</v>
      </c>
      <c r="D281" s="24">
        <v>0.8</v>
      </c>
      <c r="E281" s="24">
        <v>0</v>
      </c>
      <c r="F281" s="24">
        <v>2.98</v>
      </c>
      <c r="G281" s="24">
        <v>2.98</v>
      </c>
      <c r="H281" s="24">
        <v>4.45</v>
      </c>
      <c r="I281" s="24">
        <v>45.782219000000005</v>
      </c>
      <c r="J281" s="24">
        <v>0.38</v>
      </c>
      <c r="K281" s="24">
        <v>1.95</v>
      </c>
      <c r="L281" s="24">
        <v>0</v>
      </c>
      <c r="M281" s="24">
        <v>0</v>
      </c>
      <c r="N281" s="24">
        <v>3.52</v>
      </c>
      <c r="O281" s="24">
        <v>0.04</v>
      </c>
      <c r="P281" s="24">
        <v>0.89</v>
      </c>
      <c r="Q281" s="24">
        <v>0</v>
      </c>
      <c r="R281" s="24">
        <v>0</v>
      </c>
      <c r="S281" s="24">
        <v>0.13</v>
      </c>
      <c r="T281" s="24">
        <v>0.56000000000000005</v>
      </c>
      <c r="U281" s="24">
        <v>100.65</v>
      </c>
      <c r="V281" s="24">
        <v>133.84</v>
      </c>
      <c r="W281" s="24">
        <v>22.35</v>
      </c>
      <c r="X281" s="24">
        <v>7.19</v>
      </c>
      <c r="Y281" s="24">
        <v>14.07</v>
      </c>
      <c r="Z281" s="24">
        <v>0.28000000000000003</v>
      </c>
      <c r="AA281" s="24">
        <v>0</v>
      </c>
      <c r="AB281" s="24">
        <v>8.92</v>
      </c>
      <c r="AC281" s="24">
        <v>1.37</v>
      </c>
      <c r="AD281" s="24">
        <v>1.37</v>
      </c>
      <c r="AE281" s="24">
        <v>0.01</v>
      </c>
      <c r="AF281" s="24">
        <v>0.02</v>
      </c>
      <c r="AG281" s="24">
        <v>0.31</v>
      </c>
      <c r="AH281" s="24">
        <v>0.41</v>
      </c>
      <c r="AI281" s="24">
        <v>20.07</v>
      </c>
      <c r="AJ281" s="25">
        <v>0</v>
      </c>
      <c r="AK281" s="25">
        <v>25.86</v>
      </c>
      <c r="AL281" s="25">
        <v>22.3</v>
      </c>
      <c r="AM281" s="25">
        <v>28.54</v>
      </c>
      <c r="AN281" s="25">
        <v>27.2</v>
      </c>
      <c r="AO281" s="25">
        <v>9.81</v>
      </c>
      <c r="AP281" s="25">
        <v>20.07</v>
      </c>
      <c r="AQ281" s="25">
        <v>4.46</v>
      </c>
      <c r="AR281" s="25">
        <v>24.97</v>
      </c>
      <c r="AS281" s="25">
        <v>31.66</v>
      </c>
      <c r="AT281" s="25">
        <v>37.9</v>
      </c>
      <c r="AU281" s="25">
        <v>76.69</v>
      </c>
      <c r="AV281" s="25">
        <v>12.49</v>
      </c>
      <c r="AW281" s="25">
        <v>20.96</v>
      </c>
      <c r="AX281" s="25">
        <v>122.62</v>
      </c>
      <c r="AY281" s="25">
        <v>0</v>
      </c>
      <c r="AZ281" s="25">
        <v>26.31</v>
      </c>
      <c r="BA281" s="25">
        <v>26.31</v>
      </c>
      <c r="BB281" s="25">
        <v>22.3</v>
      </c>
      <c r="BC281" s="25">
        <v>8.92</v>
      </c>
      <c r="BD281" s="25">
        <v>0</v>
      </c>
      <c r="BE281" s="25">
        <v>0</v>
      </c>
      <c r="BF281" s="25">
        <v>0</v>
      </c>
      <c r="BG281" s="25">
        <v>0</v>
      </c>
      <c r="BH281" s="25">
        <v>0</v>
      </c>
      <c r="BI281" s="25">
        <v>0</v>
      </c>
      <c r="BJ281" s="25">
        <v>0</v>
      </c>
      <c r="BK281" s="25">
        <v>0.18</v>
      </c>
      <c r="BL281" s="25">
        <v>0</v>
      </c>
      <c r="BM281" s="25">
        <v>0.12</v>
      </c>
      <c r="BN281" s="25">
        <v>0.01</v>
      </c>
      <c r="BO281" s="25">
        <v>0.02</v>
      </c>
      <c r="BP281" s="25">
        <v>0</v>
      </c>
      <c r="BQ281" s="25">
        <v>0</v>
      </c>
      <c r="BR281" s="25">
        <v>0</v>
      </c>
      <c r="BS281" s="25">
        <v>0.7</v>
      </c>
      <c r="BT281" s="25">
        <v>0</v>
      </c>
      <c r="BU281" s="25">
        <v>0</v>
      </c>
      <c r="BV281" s="25">
        <v>1.73</v>
      </c>
      <c r="BW281" s="25">
        <v>0</v>
      </c>
      <c r="BX281" s="25">
        <v>0</v>
      </c>
      <c r="BY281" s="25">
        <v>0</v>
      </c>
      <c r="BZ281" s="25">
        <v>0</v>
      </c>
      <c r="CA281" s="25">
        <v>0</v>
      </c>
      <c r="CB281" s="25">
        <v>41.14</v>
      </c>
      <c r="CC281" s="26"/>
      <c r="CD281" s="26"/>
      <c r="CE281" s="25">
        <v>1.49</v>
      </c>
      <c r="CG281" s="25">
        <v>11.03</v>
      </c>
      <c r="CH281" s="25">
        <v>4.7699999999999996</v>
      </c>
      <c r="CI281" s="25">
        <v>7.9</v>
      </c>
      <c r="CJ281" s="25">
        <v>325.07</v>
      </c>
      <c r="CK281" s="25">
        <v>77.83</v>
      </c>
      <c r="CL281" s="25">
        <v>201.45</v>
      </c>
      <c r="CM281" s="25">
        <v>5.97</v>
      </c>
      <c r="CN281" s="25">
        <v>5.77</v>
      </c>
      <c r="CO281" s="25">
        <v>5.87</v>
      </c>
      <c r="CP281" s="25">
        <v>1.5</v>
      </c>
      <c r="CQ281" s="25">
        <v>0.25</v>
      </c>
    </row>
    <row r="282" spans="1:95" s="25" customFormat="1" ht="31.5" x14ac:dyDescent="0.25">
      <c r="A282" s="22" t="str">
        <f>"4/2"</f>
        <v>4/2</v>
      </c>
      <c r="B282" s="23" t="s">
        <v>162</v>
      </c>
      <c r="C282" s="24">
        <v>180</v>
      </c>
      <c r="D282" s="24">
        <v>1.2</v>
      </c>
      <c r="E282" s="24">
        <v>5.86</v>
      </c>
      <c r="F282" s="24">
        <v>2.0099999999999998</v>
      </c>
      <c r="G282" s="24">
        <v>2.2799999999999998</v>
      </c>
      <c r="H282" s="24">
        <v>9.5299999999999994</v>
      </c>
      <c r="I282" s="24">
        <v>57.6051912</v>
      </c>
      <c r="J282" s="24">
        <v>0.28000000000000003</v>
      </c>
      <c r="K282" s="24">
        <v>1.4</v>
      </c>
      <c r="L282" s="24">
        <v>0</v>
      </c>
      <c r="M282" s="24">
        <v>0</v>
      </c>
      <c r="N282" s="24">
        <v>6.01</v>
      </c>
      <c r="O282" s="24">
        <v>2.04</v>
      </c>
      <c r="P282" s="24">
        <v>1.48</v>
      </c>
      <c r="Q282" s="24">
        <v>0</v>
      </c>
      <c r="R282" s="24">
        <v>0</v>
      </c>
      <c r="S282" s="24">
        <v>0.19</v>
      </c>
      <c r="T282" s="24">
        <v>1.38</v>
      </c>
      <c r="U282" s="24">
        <v>260.45999999999998</v>
      </c>
      <c r="V282" s="24">
        <v>223.47</v>
      </c>
      <c r="W282" s="24">
        <v>22.86</v>
      </c>
      <c r="X282" s="24">
        <v>14.72</v>
      </c>
      <c r="Y282" s="24">
        <v>30.73</v>
      </c>
      <c r="Z282" s="24">
        <v>0.7</v>
      </c>
      <c r="AA282" s="24">
        <v>0</v>
      </c>
      <c r="AB282" s="24">
        <v>729.22</v>
      </c>
      <c r="AC282" s="24">
        <v>151.91999999999999</v>
      </c>
      <c r="AD282" s="24">
        <v>1.07</v>
      </c>
      <c r="AE282" s="24">
        <v>0.03</v>
      </c>
      <c r="AF282" s="24">
        <v>0.03</v>
      </c>
      <c r="AG282" s="24">
        <v>0.38</v>
      </c>
      <c r="AH282" s="24">
        <v>0.68</v>
      </c>
      <c r="AI282" s="24">
        <v>5.72</v>
      </c>
      <c r="AJ282" s="25">
        <v>0</v>
      </c>
      <c r="AK282" s="25">
        <v>28.5</v>
      </c>
      <c r="AL282" s="25">
        <v>30.8</v>
      </c>
      <c r="AM282" s="25">
        <v>36.549999999999997</v>
      </c>
      <c r="AN282" s="25">
        <v>43.86</v>
      </c>
      <c r="AO282" s="25">
        <v>10.36</v>
      </c>
      <c r="AP282" s="25">
        <v>28.02</v>
      </c>
      <c r="AQ282" s="25">
        <v>8.1199999999999992</v>
      </c>
      <c r="AR282" s="25">
        <v>27.41</v>
      </c>
      <c r="AS282" s="25">
        <v>31.54</v>
      </c>
      <c r="AT282" s="25">
        <v>55.71</v>
      </c>
      <c r="AU282" s="25">
        <v>130.69</v>
      </c>
      <c r="AV282" s="25">
        <v>10.44</v>
      </c>
      <c r="AW282" s="25">
        <v>24.17</v>
      </c>
      <c r="AX282" s="25">
        <v>157.1</v>
      </c>
      <c r="AY282" s="25">
        <v>0</v>
      </c>
      <c r="AZ282" s="25">
        <v>26.8</v>
      </c>
      <c r="BA282" s="25">
        <v>30.93</v>
      </c>
      <c r="BB282" s="25">
        <v>25.59</v>
      </c>
      <c r="BC282" s="25">
        <v>9.34</v>
      </c>
      <c r="BD282" s="25">
        <v>0</v>
      </c>
      <c r="BE282" s="25">
        <v>0</v>
      </c>
      <c r="BF282" s="25">
        <v>0</v>
      </c>
      <c r="BG282" s="25">
        <v>0</v>
      </c>
      <c r="BH282" s="25">
        <v>0</v>
      </c>
      <c r="BI282" s="25">
        <v>0</v>
      </c>
      <c r="BJ282" s="25">
        <v>0</v>
      </c>
      <c r="BK282" s="25">
        <v>0.13</v>
      </c>
      <c r="BL282" s="25">
        <v>0</v>
      </c>
      <c r="BM282" s="25">
        <v>0.08</v>
      </c>
      <c r="BN282" s="25">
        <v>0.01</v>
      </c>
      <c r="BO282" s="25">
        <v>0.01</v>
      </c>
      <c r="BP282" s="25">
        <v>0</v>
      </c>
      <c r="BQ282" s="25">
        <v>0</v>
      </c>
      <c r="BR282" s="25">
        <v>0</v>
      </c>
      <c r="BS282" s="25">
        <v>0.47</v>
      </c>
      <c r="BT282" s="25">
        <v>0</v>
      </c>
      <c r="BU282" s="25">
        <v>0</v>
      </c>
      <c r="BV282" s="25">
        <v>1.29</v>
      </c>
      <c r="BW282" s="25">
        <v>0</v>
      </c>
      <c r="BX282" s="25">
        <v>0</v>
      </c>
      <c r="BY282" s="25">
        <v>0</v>
      </c>
      <c r="BZ282" s="25">
        <v>0</v>
      </c>
      <c r="CA282" s="25">
        <v>0</v>
      </c>
      <c r="CB282" s="25">
        <v>207.15</v>
      </c>
      <c r="CC282" s="26"/>
      <c r="CD282" s="26"/>
      <c r="CE282" s="25">
        <v>121.54</v>
      </c>
      <c r="CG282" s="25">
        <v>29.52</v>
      </c>
      <c r="CH282" s="25">
        <v>16.13</v>
      </c>
      <c r="CI282" s="25">
        <v>22.82</v>
      </c>
      <c r="CJ282" s="25">
        <v>543.53</v>
      </c>
      <c r="CK282" s="25">
        <v>169.13</v>
      </c>
      <c r="CL282" s="25">
        <v>356.33</v>
      </c>
      <c r="CM282" s="25">
        <v>6.8</v>
      </c>
      <c r="CN282" s="25">
        <v>3.82</v>
      </c>
      <c r="CO282" s="25">
        <v>5.31</v>
      </c>
      <c r="CP282" s="25">
        <v>1.8</v>
      </c>
      <c r="CQ282" s="25">
        <v>0.63</v>
      </c>
    </row>
    <row r="283" spans="1:95" s="15" customFormat="1" ht="20.25" customHeight="1" x14ac:dyDescent="0.25">
      <c r="A283" s="18" t="str">
        <f>"4/9"</f>
        <v>4/9</v>
      </c>
      <c r="B283" s="19" t="s">
        <v>117</v>
      </c>
      <c r="C283" s="20">
        <v>180</v>
      </c>
      <c r="D283" s="20">
        <v>16.18</v>
      </c>
      <c r="E283" s="20">
        <v>13.33</v>
      </c>
      <c r="F283" s="20">
        <v>17.63</v>
      </c>
      <c r="G283" s="20">
        <v>6.4</v>
      </c>
      <c r="H283" s="20">
        <v>33.82</v>
      </c>
      <c r="I283" s="20">
        <v>358.02646199999992</v>
      </c>
      <c r="J283" s="20">
        <v>4.72</v>
      </c>
      <c r="K283" s="20">
        <v>5.27</v>
      </c>
      <c r="L283" s="20">
        <v>0</v>
      </c>
      <c r="M283" s="20">
        <v>0</v>
      </c>
      <c r="N283" s="20">
        <v>1.61</v>
      </c>
      <c r="O283" s="20">
        <v>30.47</v>
      </c>
      <c r="P283" s="20">
        <v>1.73</v>
      </c>
      <c r="Q283" s="20">
        <v>0</v>
      </c>
      <c r="R283" s="20">
        <v>0</v>
      </c>
      <c r="S283" s="20">
        <v>0.05</v>
      </c>
      <c r="T283" s="20">
        <v>1.48</v>
      </c>
      <c r="U283" s="20">
        <v>122.23</v>
      </c>
      <c r="V283" s="20">
        <v>128.47999999999999</v>
      </c>
      <c r="W283" s="20">
        <v>18.29</v>
      </c>
      <c r="X283" s="20">
        <v>30.38</v>
      </c>
      <c r="Y283" s="20">
        <v>145.22</v>
      </c>
      <c r="Z283" s="20">
        <v>1.49</v>
      </c>
      <c r="AA283" s="20">
        <v>28.48</v>
      </c>
      <c r="AB283" s="20">
        <v>1196.1400000000001</v>
      </c>
      <c r="AC283" s="20">
        <v>256.58</v>
      </c>
      <c r="AD283" s="20">
        <v>4.1900000000000004</v>
      </c>
      <c r="AE283" s="20">
        <v>0.06</v>
      </c>
      <c r="AF283" s="20">
        <v>0.09</v>
      </c>
      <c r="AG283" s="20">
        <v>5.64</v>
      </c>
      <c r="AH283" s="20">
        <v>11.7</v>
      </c>
      <c r="AI283" s="20">
        <v>0.83</v>
      </c>
      <c r="AJ283" s="15">
        <v>0</v>
      </c>
      <c r="AK283" s="15">
        <v>803.86</v>
      </c>
      <c r="AL283" s="15">
        <v>634.59</v>
      </c>
      <c r="AM283" s="15">
        <v>1270.8699999999999</v>
      </c>
      <c r="AN283" s="15">
        <v>1258.78</v>
      </c>
      <c r="AO283" s="15">
        <v>405.82</v>
      </c>
      <c r="AP283" s="15">
        <v>719.12</v>
      </c>
      <c r="AQ283" s="15">
        <v>252.84</v>
      </c>
      <c r="AR283" s="15">
        <v>686.61</v>
      </c>
      <c r="AS283" s="15">
        <v>995.86</v>
      </c>
      <c r="AT283" s="15">
        <v>1092.3399999999999</v>
      </c>
      <c r="AU283" s="15">
        <v>1409.27</v>
      </c>
      <c r="AV283" s="15">
        <v>421.02</v>
      </c>
      <c r="AW283" s="15">
        <v>1128.95</v>
      </c>
      <c r="AX283" s="15">
        <v>2361.87</v>
      </c>
      <c r="AY283" s="15">
        <v>110.57</v>
      </c>
      <c r="AZ283" s="15">
        <v>768.88</v>
      </c>
      <c r="BA283" s="15">
        <v>755.96</v>
      </c>
      <c r="BB283" s="15">
        <v>579.97</v>
      </c>
      <c r="BC283" s="15">
        <v>216.58</v>
      </c>
      <c r="BD283" s="15">
        <v>0</v>
      </c>
      <c r="BE283" s="15">
        <v>0</v>
      </c>
      <c r="BF283" s="15">
        <v>0</v>
      </c>
      <c r="BG283" s="15">
        <v>0</v>
      </c>
      <c r="BH283" s="15">
        <v>0</v>
      </c>
      <c r="BI283" s="15">
        <v>0</v>
      </c>
      <c r="BJ283" s="15">
        <v>0</v>
      </c>
      <c r="BK283" s="15">
        <v>0.43</v>
      </c>
      <c r="BL283" s="15">
        <v>0</v>
      </c>
      <c r="BM283" s="15">
        <v>0.26</v>
      </c>
      <c r="BN283" s="15">
        <v>0.02</v>
      </c>
      <c r="BO283" s="15">
        <v>0.04</v>
      </c>
      <c r="BP283" s="15">
        <v>0</v>
      </c>
      <c r="BQ283" s="15">
        <v>0</v>
      </c>
      <c r="BR283" s="15">
        <v>0</v>
      </c>
      <c r="BS283" s="15">
        <v>1.54</v>
      </c>
      <c r="BT283" s="15">
        <v>0</v>
      </c>
      <c r="BU283" s="15">
        <v>0</v>
      </c>
      <c r="BV283" s="15">
        <v>3.65</v>
      </c>
      <c r="BW283" s="15">
        <v>0</v>
      </c>
      <c r="BX283" s="15">
        <v>0</v>
      </c>
      <c r="BY283" s="15">
        <v>0</v>
      </c>
      <c r="BZ283" s="15">
        <v>0</v>
      </c>
      <c r="CA283" s="15">
        <v>0</v>
      </c>
      <c r="CB283" s="15">
        <v>158.86000000000001</v>
      </c>
      <c r="CC283" s="21"/>
      <c r="CD283" s="21"/>
      <c r="CE283" s="15">
        <v>227.83</v>
      </c>
      <c r="CG283" s="15">
        <v>21.96</v>
      </c>
      <c r="CH283" s="15">
        <v>11.1</v>
      </c>
      <c r="CI283" s="15">
        <v>16.53</v>
      </c>
      <c r="CJ283" s="15">
        <v>4297.8</v>
      </c>
      <c r="CK283" s="15">
        <v>2473.0300000000002</v>
      </c>
      <c r="CL283" s="15">
        <v>3385.41</v>
      </c>
      <c r="CM283" s="15">
        <v>22.31</v>
      </c>
      <c r="CN283" s="15">
        <v>14.18</v>
      </c>
      <c r="CO283" s="15">
        <v>18.239999999999998</v>
      </c>
      <c r="CP283" s="15">
        <v>0</v>
      </c>
      <c r="CQ283" s="15">
        <v>0.36</v>
      </c>
    </row>
    <row r="284" spans="1:95" s="16" customFormat="1" x14ac:dyDescent="0.25">
      <c r="A284" s="27"/>
      <c r="B284" s="28" t="s">
        <v>118</v>
      </c>
      <c r="C284" s="29">
        <f>SUM(C278:C283)</f>
        <v>630</v>
      </c>
      <c r="D284" s="29">
        <v>21.74</v>
      </c>
      <c r="E284" s="29">
        <v>19.190000000000001</v>
      </c>
      <c r="F284" s="29">
        <v>23.04</v>
      </c>
      <c r="G284" s="29">
        <v>12.09</v>
      </c>
      <c r="H284" s="29">
        <v>86.38</v>
      </c>
      <c r="I284" s="29">
        <v>623.71</v>
      </c>
      <c r="J284" s="29">
        <v>5.44</v>
      </c>
      <c r="K284" s="29">
        <v>8.6199999999999992</v>
      </c>
      <c r="L284" s="29">
        <v>0</v>
      </c>
      <c r="M284" s="29">
        <v>0</v>
      </c>
      <c r="N284" s="29">
        <v>28.87</v>
      </c>
      <c r="O284" s="29">
        <v>48.63</v>
      </c>
      <c r="P284" s="29">
        <v>8.8800000000000008</v>
      </c>
      <c r="Q284" s="29">
        <v>0</v>
      </c>
      <c r="R284" s="29">
        <v>0</v>
      </c>
      <c r="S284" s="29">
        <v>0.84</v>
      </c>
      <c r="T284" s="29">
        <v>5.01</v>
      </c>
      <c r="U284" s="29">
        <v>608.46</v>
      </c>
      <c r="V284" s="29">
        <v>841.03</v>
      </c>
      <c r="W284" s="29">
        <v>98.7</v>
      </c>
      <c r="X284" s="29">
        <v>79.63</v>
      </c>
      <c r="Y284" s="29">
        <v>246.05</v>
      </c>
      <c r="Z284" s="29">
        <v>3.83</v>
      </c>
      <c r="AA284" s="29">
        <v>28.48</v>
      </c>
      <c r="AB284" s="29">
        <v>2502.27</v>
      </c>
      <c r="AC284" s="29">
        <v>515</v>
      </c>
      <c r="AD284" s="29">
        <v>7.9</v>
      </c>
      <c r="AE284" s="29">
        <v>0.15</v>
      </c>
      <c r="AF284" s="29">
        <v>0.18</v>
      </c>
      <c r="AG284" s="29">
        <v>6.93</v>
      </c>
      <c r="AH284" s="29">
        <v>13.88</v>
      </c>
      <c r="AI284" s="29">
        <v>26.9</v>
      </c>
      <c r="AJ284" s="16">
        <v>0</v>
      </c>
      <c r="AK284" s="16">
        <v>986.48</v>
      </c>
      <c r="AL284" s="16">
        <v>803.76</v>
      </c>
      <c r="AM284" s="16">
        <v>1523.16</v>
      </c>
      <c r="AN284" s="16">
        <v>1408.21</v>
      </c>
      <c r="AO284" s="16">
        <v>464.6</v>
      </c>
      <c r="AP284" s="16">
        <v>846.84</v>
      </c>
      <c r="AQ284" s="16">
        <v>296.57</v>
      </c>
      <c r="AR284" s="16">
        <v>885.59</v>
      </c>
      <c r="AS284" s="16">
        <v>1163.3599999999999</v>
      </c>
      <c r="AT284" s="16">
        <v>1306.8</v>
      </c>
      <c r="AU284" s="16">
        <v>1761.19</v>
      </c>
      <c r="AV284" s="16">
        <v>495.89</v>
      </c>
      <c r="AW284" s="16">
        <v>1284.1099999999999</v>
      </c>
      <c r="AX284" s="16">
        <v>3355.01</v>
      </c>
      <c r="AY284" s="16">
        <v>110.57</v>
      </c>
      <c r="AZ284" s="16">
        <v>1058.05</v>
      </c>
      <c r="BA284" s="16">
        <v>928.32</v>
      </c>
      <c r="BB284" s="16">
        <v>701.61</v>
      </c>
      <c r="BC284" s="16">
        <v>290.77</v>
      </c>
      <c r="BD284" s="16">
        <v>0</v>
      </c>
      <c r="BE284" s="16">
        <v>0</v>
      </c>
      <c r="BF284" s="16">
        <v>0</v>
      </c>
      <c r="BG284" s="16">
        <v>0</v>
      </c>
      <c r="BH284" s="16">
        <v>0</v>
      </c>
      <c r="BI284" s="16">
        <v>0</v>
      </c>
      <c r="BJ284" s="16">
        <v>0</v>
      </c>
      <c r="BK284" s="16">
        <v>0.79</v>
      </c>
      <c r="BL284" s="16">
        <v>0</v>
      </c>
      <c r="BM284" s="16">
        <v>0.47</v>
      </c>
      <c r="BN284" s="16">
        <v>0.04</v>
      </c>
      <c r="BO284" s="16">
        <v>0.08</v>
      </c>
      <c r="BP284" s="16">
        <v>0</v>
      </c>
      <c r="BQ284" s="16">
        <v>0</v>
      </c>
      <c r="BR284" s="16">
        <v>0</v>
      </c>
      <c r="BS284" s="16">
        <v>2.76</v>
      </c>
      <c r="BT284" s="16">
        <v>0</v>
      </c>
      <c r="BU284" s="16">
        <v>0</v>
      </c>
      <c r="BV284" s="16">
        <v>6.83</v>
      </c>
      <c r="BW284" s="16">
        <v>0.02</v>
      </c>
      <c r="BX284" s="16">
        <v>0</v>
      </c>
      <c r="BY284" s="16">
        <v>0</v>
      </c>
      <c r="BZ284" s="16">
        <v>0</v>
      </c>
      <c r="CA284" s="16">
        <v>0</v>
      </c>
      <c r="CB284" s="16">
        <v>616.98</v>
      </c>
      <c r="CC284" s="13"/>
      <c r="CD284" s="13" t="e">
        <f>$I$284/#REF!*100</f>
        <v>#REF!</v>
      </c>
      <c r="CE284" s="16">
        <v>445.52</v>
      </c>
      <c r="CG284" s="16">
        <v>66.8</v>
      </c>
      <c r="CH284" s="16">
        <v>36.29</v>
      </c>
      <c r="CI284" s="16">
        <v>51.55</v>
      </c>
      <c r="CJ284" s="16">
        <v>6115.14</v>
      </c>
      <c r="CK284" s="16">
        <v>3083.74</v>
      </c>
      <c r="CL284" s="16">
        <v>4599.4399999999996</v>
      </c>
      <c r="CM284" s="16">
        <v>74.959999999999994</v>
      </c>
      <c r="CN284" s="16">
        <v>49.16</v>
      </c>
      <c r="CO284" s="16">
        <v>62.06</v>
      </c>
      <c r="CP284" s="16">
        <v>12.3</v>
      </c>
      <c r="CQ284" s="16">
        <v>1.24</v>
      </c>
    </row>
    <row r="285" spans="1:95" x14ac:dyDescent="0.25">
      <c r="B285" s="17" t="s">
        <v>119</v>
      </c>
    </row>
    <row r="286" spans="1:95" s="25" customFormat="1" x14ac:dyDescent="0.25">
      <c r="A286" s="22" t="str">
        <f>"-"</f>
        <v>-</v>
      </c>
      <c r="B286" s="23" t="s">
        <v>112</v>
      </c>
      <c r="C286" s="24">
        <v>20</v>
      </c>
      <c r="D286" s="24">
        <v>1.32</v>
      </c>
      <c r="E286" s="24">
        <v>0</v>
      </c>
      <c r="F286" s="24">
        <v>0.13</v>
      </c>
      <c r="G286" s="24">
        <v>0.13</v>
      </c>
      <c r="H286" s="24">
        <v>9.3800000000000008</v>
      </c>
      <c r="I286" s="24">
        <v>44.780199999999994</v>
      </c>
      <c r="J286" s="24">
        <v>0</v>
      </c>
      <c r="K286" s="24">
        <v>0</v>
      </c>
      <c r="L286" s="24">
        <v>0</v>
      </c>
      <c r="M286" s="24">
        <v>0</v>
      </c>
      <c r="N286" s="24">
        <v>0.22</v>
      </c>
      <c r="O286" s="24">
        <v>9.1199999999999992</v>
      </c>
      <c r="P286" s="24">
        <v>0.04</v>
      </c>
      <c r="Q286" s="24">
        <v>0</v>
      </c>
      <c r="R286" s="24">
        <v>0</v>
      </c>
      <c r="S286" s="24">
        <v>0</v>
      </c>
      <c r="T286" s="24">
        <v>0.36</v>
      </c>
      <c r="U286" s="24">
        <v>0</v>
      </c>
      <c r="V286" s="24">
        <v>0</v>
      </c>
      <c r="W286" s="24">
        <v>0</v>
      </c>
      <c r="X286" s="24">
        <v>0</v>
      </c>
      <c r="Y286" s="24">
        <v>0</v>
      </c>
      <c r="Z286" s="24">
        <v>0</v>
      </c>
      <c r="AA286" s="24">
        <v>0</v>
      </c>
      <c r="AB286" s="24">
        <v>0</v>
      </c>
      <c r="AC286" s="24">
        <v>0</v>
      </c>
      <c r="AD286" s="24">
        <v>0</v>
      </c>
      <c r="AE286" s="24">
        <v>0</v>
      </c>
      <c r="AF286" s="24">
        <v>0</v>
      </c>
      <c r="AG286" s="24">
        <v>0</v>
      </c>
      <c r="AH286" s="24">
        <v>0</v>
      </c>
      <c r="AI286" s="24">
        <v>0</v>
      </c>
      <c r="AJ286" s="25">
        <v>0</v>
      </c>
      <c r="AK286" s="25">
        <v>63.86</v>
      </c>
      <c r="AL286" s="25">
        <v>66.47</v>
      </c>
      <c r="AM286" s="25">
        <v>101.79</v>
      </c>
      <c r="AN286" s="25">
        <v>33.76</v>
      </c>
      <c r="AO286" s="25">
        <v>20.010000000000002</v>
      </c>
      <c r="AP286" s="25">
        <v>40.020000000000003</v>
      </c>
      <c r="AQ286" s="25">
        <v>15.14</v>
      </c>
      <c r="AR286" s="25">
        <v>72.38</v>
      </c>
      <c r="AS286" s="25">
        <v>44.89</v>
      </c>
      <c r="AT286" s="25">
        <v>62.64</v>
      </c>
      <c r="AU286" s="25">
        <v>51.68</v>
      </c>
      <c r="AV286" s="25">
        <v>27.14</v>
      </c>
      <c r="AW286" s="25">
        <v>48.02</v>
      </c>
      <c r="AX286" s="25">
        <v>401.59</v>
      </c>
      <c r="AY286" s="25">
        <v>0</v>
      </c>
      <c r="AZ286" s="25">
        <v>130.85</v>
      </c>
      <c r="BA286" s="25">
        <v>56.9</v>
      </c>
      <c r="BB286" s="25">
        <v>37.76</v>
      </c>
      <c r="BC286" s="25">
        <v>29.93</v>
      </c>
      <c r="BD286" s="25">
        <v>0</v>
      </c>
      <c r="BE286" s="25">
        <v>0</v>
      </c>
      <c r="BF286" s="25">
        <v>0</v>
      </c>
      <c r="BG286" s="25">
        <v>0</v>
      </c>
      <c r="BH286" s="25">
        <v>0</v>
      </c>
      <c r="BI286" s="25">
        <v>0</v>
      </c>
      <c r="BJ286" s="25">
        <v>0</v>
      </c>
      <c r="BK286" s="25">
        <v>0.02</v>
      </c>
      <c r="BL286" s="25">
        <v>0</v>
      </c>
      <c r="BM286" s="25">
        <v>0</v>
      </c>
      <c r="BN286" s="25">
        <v>0</v>
      </c>
      <c r="BO286" s="25">
        <v>0</v>
      </c>
      <c r="BP286" s="25">
        <v>0</v>
      </c>
      <c r="BQ286" s="25">
        <v>0</v>
      </c>
      <c r="BR286" s="25">
        <v>0</v>
      </c>
      <c r="BS286" s="25">
        <v>0.01</v>
      </c>
      <c r="BT286" s="25">
        <v>0</v>
      </c>
      <c r="BU286" s="25">
        <v>0</v>
      </c>
      <c r="BV286" s="25">
        <v>0.06</v>
      </c>
      <c r="BW286" s="25">
        <v>0</v>
      </c>
      <c r="BX286" s="25">
        <v>0</v>
      </c>
      <c r="BY286" s="25">
        <v>0</v>
      </c>
      <c r="BZ286" s="25">
        <v>0</v>
      </c>
      <c r="CA286" s="25">
        <v>0</v>
      </c>
      <c r="CB286" s="25">
        <v>7.82</v>
      </c>
      <c r="CC286" s="26"/>
      <c r="CD286" s="26"/>
      <c r="CE286" s="25">
        <v>0</v>
      </c>
      <c r="CG286" s="25">
        <v>0</v>
      </c>
      <c r="CH286" s="25">
        <v>0</v>
      </c>
      <c r="CI286" s="25">
        <v>0</v>
      </c>
      <c r="CJ286" s="25">
        <v>665</v>
      </c>
      <c r="CK286" s="25">
        <v>256.2</v>
      </c>
      <c r="CL286" s="25">
        <v>460.6</v>
      </c>
      <c r="CM286" s="25">
        <v>5.32</v>
      </c>
      <c r="CN286" s="25">
        <v>5.32</v>
      </c>
      <c r="CO286" s="25">
        <v>5.32</v>
      </c>
      <c r="CP286" s="25">
        <v>0</v>
      </c>
      <c r="CQ286" s="25">
        <v>0</v>
      </c>
    </row>
    <row r="287" spans="1:95" s="25" customFormat="1" x14ac:dyDescent="0.25">
      <c r="A287" s="22" t="str">
        <f>"-"</f>
        <v>-</v>
      </c>
      <c r="B287" s="23" t="s">
        <v>113</v>
      </c>
      <c r="C287" s="24">
        <v>20</v>
      </c>
      <c r="D287" s="24">
        <v>1.32</v>
      </c>
      <c r="E287" s="24">
        <v>0</v>
      </c>
      <c r="F287" s="24">
        <v>0.24</v>
      </c>
      <c r="G287" s="24">
        <v>0.24</v>
      </c>
      <c r="H287" s="24">
        <v>8.34</v>
      </c>
      <c r="I287" s="24">
        <v>38.676000000000002</v>
      </c>
      <c r="J287" s="24">
        <v>0.04</v>
      </c>
      <c r="K287" s="24">
        <v>0</v>
      </c>
      <c r="L287" s="24">
        <v>0</v>
      </c>
      <c r="M287" s="24">
        <v>0</v>
      </c>
      <c r="N287" s="24">
        <v>0.24</v>
      </c>
      <c r="O287" s="24">
        <v>6.44</v>
      </c>
      <c r="P287" s="24">
        <v>1.66</v>
      </c>
      <c r="Q287" s="24">
        <v>0</v>
      </c>
      <c r="R287" s="24">
        <v>0</v>
      </c>
      <c r="S287" s="24">
        <v>0.2</v>
      </c>
      <c r="T287" s="24">
        <v>0.5</v>
      </c>
      <c r="U287" s="24">
        <v>122</v>
      </c>
      <c r="V287" s="24">
        <v>49</v>
      </c>
      <c r="W287" s="24">
        <v>7</v>
      </c>
      <c r="X287" s="24">
        <v>9.4</v>
      </c>
      <c r="Y287" s="24">
        <v>31.6</v>
      </c>
      <c r="Z287" s="24">
        <v>0.78</v>
      </c>
      <c r="AA287" s="24">
        <v>0</v>
      </c>
      <c r="AB287" s="24">
        <v>1</v>
      </c>
      <c r="AC287" s="24">
        <v>0.2</v>
      </c>
      <c r="AD287" s="24">
        <v>0.28000000000000003</v>
      </c>
      <c r="AE287" s="24">
        <v>0.04</v>
      </c>
      <c r="AF287" s="24">
        <v>0.02</v>
      </c>
      <c r="AG287" s="24">
        <v>0.14000000000000001</v>
      </c>
      <c r="AH287" s="24">
        <v>0.4</v>
      </c>
      <c r="AI287" s="24">
        <v>0</v>
      </c>
      <c r="AJ287" s="25">
        <v>0</v>
      </c>
      <c r="AK287" s="25">
        <v>64.400000000000006</v>
      </c>
      <c r="AL287" s="25">
        <v>49.6</v>
      </c>
      <c r="AM287" s="25">
        <v>85.4</v>
      </c>
      <c r="AN287" s="25">
        <v>44.6</v>
      </c>
      <c r="AO287" s="25">
        <v>18.600000000000001</v>
      </c>
      <c r="AP287" s="25">
        <v>39.6</v>
      </c>
      <c r="AQ287" s="25">
        <v>16</v>
      </c>
      <c r="AR287" s="25">
        <v>74.2</v>
      </c>
      <c r="AS287" s="25">
        <v>59.4</v>
      </c>
      <c r="AT287" s="25">
        <v>58.2</v>
      </c>
      <c r="AU287" s="25">
        <v>92.8</v>
      </c>
      <c r="AV287" s="25">
        <v>24.8</v>
      </c>
      <c r="AW287" s="25">
        <v>62</v>
      </c>
      <c r="AX287" s="25">
        <v>311.8</v>
      </c>
      <c r="AY287" s="25">
        <v>0</v>
      </c>
      <c r="AZ287" s="25">
        <v>105.2</v>
      </c>
      <c r="BA287" s="25">
        <v>58.2</v>
      </c>
      <c r="BB287" s="25">
        <v>36</v>
      </c>
      <c r="BC287" s="25">
        <v>26</v>
      </c>
      <c r="BD287" s="25">
        <v>0</v>
      </c>
      <c r="BE287" s="25">
        <v>0</v>
      </c>
      <c r="BF287" s="25">
        <v>0</v>
      </c>
      <c r="BG287" s="25">
        <v>0</v>
      </c>
      <c r="BH287" s="25">
        <v>0</v>
      </c>
      <c r="BI287" s="25">
        <v>0</v>
      </c>
      <c r="BJ287" s="25">
        <v>0</v>
      </c>
      <c r="BK287" s="25">
        <v>0.03</v>
      </c>
      <c r="BL287" s="25">
        <v>0</v>
      </c>
      <c r="BM287" s="25">
        <v>0</v>
      </c>
      <c r="BN287" s="25">
        <v>0</v>
      </c>
      <c r="BO287" s="25">
        <v>0</v>
      </c>
      <c r="BP287" s="25">
        <v>0</v>
      </c>
      <c r="BQ287" s="25">
        <v>0</v>
      </c>
      <c r="BR287" s="25">
        <v>0</v>
      </c>
      <c r="BS287" s="25">
        <v>0.02</v>
      </c>
      <c r="BT287" s="25">
        <v>0</v>
      </c>
      <c r="BU287" s="25">
        <v>0</v>
      </c>
      <c r="BV287" s="25">
        <v>0.1</v>
      </c>
      <c r="BW287" s="25">
        <v>0.02</v>
      </c>
      <c r="BX287" s="25">
        <v>0</v>
      </c>
      <c r="BY287" s="25">
        <v>0</v>
      </c>
      <c r="BZ287" s="25">
        <v>0</v>
      </c>
      <c r="CA287" s="25">
        <v>0</v>
      </c>
      <c r="CB287" s="25">
        <v>9.4</v>
      </c>
      <c r="CC287" s="26"/>
      <c r="CD287" s="26"/>
      <c r="CE287" s="25">
        <v>0.17</v>
      </c>
      <c r="CG287" s="25">
        <v>1.5</v>
      </c>
      <c r="CH287" s="25">
        <v>1.5</v>
      </c>
      <c r="CI287" s="25">
        <v>1.5</v>
      </c>
      <c r="CJ287" s="25">
        <v>285</v>
      </c>
      <c r="CK287" s="25">
        <v>109.8</v>
      </c>
      <c r="CL287" s="25">
        <v>197.4</v>
      </c>
      <c r="CM287" s="25">
        <v>2.85</v>
      </c>
      <c r="CN287" s="25">
        <v>2.37</v>
      </c>
      <c r="CO287" s="25">
        <v>2.61</v>
      </c>
      <c r="CP287" s="25">
        <v>0</v>
      </c>
      <c r="CQ287" s="25">
        <v>0</v>
      </c>
    </row>
    <row r="288" spans="1:95" s="25" customFormat="1" x14ac:dyDescent="0.25">
      <c r="A288" s="22" t="str">
        <f>"27/10"</f>
        <v>27/10</v>
      </c>
      <c r="B288" s="23" t="s">
        <v>105</v>
      </c>
      <c r="C288" s="24">
        <v>180</v>
      </c>
      <c r="D288" s="24">
        <v>0.18</v>
      </c>
      <c r="E288" s="24">
        <v>0</v>
      </c>
      <c r="F288" s="24">
        <v>0.04</v>
      </c>
      <c r="G288" s="24">
        <v>0.04</v>
      </c>
      <c r="H288" s="24">
        <v>4.53</v>
      </c>
      <c r="I288" s="24">
        <v>18.157085999999993</v>
      </c>
      <c r="J288" s="24">
        <v>0</v>
      </c>
      <c r="K288" s="24">
        <v>0</v>
      </c>
      <c r="L288" s="24">
        <v>0</v>
      </c>
      <c r="M288" s="24">
        <v>0</v>
      </c>
      <c r="N288" s="24">
        <v>4.4400000000000004</v>
      </c>
      <c r="O288" s="24">
        <v>0</v>
      </c>
      <c r="P288" s="24">
        <v>0.09</v>
      </c>
      <c r="Q288" s="24">
        <v>0</v>
      </c>
      <c r="R288" s="24">
        <v>0</v>
      </c>
      <c r="S288" s="24">
        <v>0</v>
      </c>
      <c r="T288" s="24">
        <v>0.05</v>
      </c>
      <c r="U288" s="24">
        <v>0.04</v>
      </c>
      <c r="V288" s="24">
        <v>0.13</v>
      </c>
      <c r="W288" s="24">
        <v>0.13</v>
      </c>
      <c r="X288" s="24">
        <v>0</v>
      </c>
      <c r="Y288" s="24">
        <v>0</v>
      </c>
      <c r="Z288" s="24">
        <v>0.01</v>
      </c>
      <c r="AA288" s="24">
        <v>0</v>
      </c>
      <c r="AB288" s="24">
        <v>0</v>
      </c>
      <c r="AC288" s="24">
        <v>0</v>
      </c>
      <c r="AD288" s="24">
        <v>0</v>
      </c>
      <c r="AE288" s="24">
        <v>0</v>
      </c>
      <c r="AF288" s="24">
        <v>0</v>
      </c>
      <c r="AG288" s="24">
        <v>0</v>
      </c>
      <c r="AH288" s="24">
        <v>0</v>
      </c>
      <c r="AI288" s="24">
        <v>0</v>
      </c>
      <c r="AJ288" s="25">
        <v>0</v>
      </c>
      <c r="AK288" s="25">
        <v>0</v>
      </c>
      <c r="AL288" s="25">
        <v>0</v>
      </c>
      <c r="AM288" s="25">
        <v>0</v>
      </c>
      <c r="AN288" s="25">
        <v>0</v>
      </c>
      <c r="AO288" s="25">
        <v>0</v>
      </c>
      <c r="AP288" s="25">
        <v>0</v>
      </c>
      <c r="AQ288" s="25">
        <v>0</v>
      </c>
      <c r="AR288" s="25">
        <v>0</v>
      </c>
      <c r="AS288" s="25">
        <v>0</v>
      </c>
      <c r="AT288" s="25">
        <v>0</v>
      </c>
      <c r="AU288" s="25">
        <v>0</v>
      </c>
      <c r="AV288" s="25">
        <v>0</v>
      </c>
      <c r="AW288" s="25">
        <v>0</v>
      </c>
      <c r="AX288" s="25">
        <v>0</v>
      </c>
      <c r="AY288" s="25">
        <v>0</v>
      </c>
      <c r="AZ288" s="25">
        <v>0</v>
      </c>
      <c r="BA288" s="25">
        <v>0</v>
      </c>
      <c r="BB288" s="25">
        <v>0</v>
      </c>
      <c r="BC288" s="25">
        <v>0</v>
      </c>
      <c r="BD288" s="25">
        <v>0</v>
      </c>
      <c r="BE288" s="25">
        <v>0</v>
      </c>
      <c r="BF288" s="25">
        <v>0</v>
      </c>
      <c r="BG288" s="25">
        <v>0</v>
      </c>
      <c r="BH288" s="25">
        <v>0</v>
      </c>
      <c r="BI288" s="25">
        <v>0</v>
      </c>
      <c r="BJ288" s="25">
        <v>0</v>
      </c>
      <c r="BK288" s="25">
        <v>0</v>
      </c>
      <c r="BL288" s="25">
        <v>0</v>
      </c>
      <c r="BM288" s="25">
        <v>0</v>
      </c>
      <c r="BN288" s="25">
        <v>0</v>
      </c>
      <c r="BO288" s="25">
        <v>0</v>
      </c>
      <c r="BP288" s="25">
        <v>0</v>
      </c>
      <c r="BQ288" s="25">
        <v>0</v>
      </c>
      <c r="BR288" s="25">
        <v>0</v>
      </c>
      <c r="BS288" s="25">
        <v>0</v>
      </c>
      <c r="BT288" s="25">
        <v>0</v>
      </c>
      <c r="BU288" s="25">
        <v>0</v>
      </c>
      <c r="BV288" s="25">
        <v>0</v>
      </c>
      <c r="BW288" s="25">
        <v>0</v>
      </c>
      <c r="BX288" s="25">
        <v>0</v>
      </c>
      <c r="BY288" s="25">
        <v>0</v>
      </c>
      <c r="BZ288" s="25">
        <v>0</v>
      </c>
      <c r="CA288" s="25">
        <v>0</v>
      </c>
      <c r="CB288" s="25">
        <v>180.08</v>
      </c>
      <c r="CC288" s="26"/>
      <c r="CD288" s="26"/>
      <c r="CE288" s="25">
        <v>0</v>
      </c>
      <c r="CG288" s="25">
        <v>3.69</v>
      </c>
      <c r="CH288" s="25">
        <v>3.69</v>
      </c>
      <c r="CI288" s="25">
        <v>3.69</v>
      </c>
      <c r="CJ288" s="25">
        <v>398.25</v>
      </c>
      <c r="CK288" s="25">
        <v>156.6</v>
      </c>
      <c r="CL288" s="25">
        <v>277.43</v>
      </c>
      <c r="CM288" s="25">
        <v>39.61</v>
      </c>
      <c r="CN288" s="25">
        <v>23.41</v>
      </c>
      <c r="CO288" s="25">
        <v>31.51</v>
      </c>
      <c r="CP288" s="25">
        <v>4.5</v>
      </c>
      <c r="CQ288" s="25">
        <v>0</v>
      </c>
    </row>
    <row r="289" spans="1:95" s="41" customFormat="1" ht="19.5" customHeight="1" x14ac:dyDescent="0.25">
      <c r="A289" s="38" t="str">
        <f>"2/6"</f>
        <v>2/6</v>
      </c>
      <c r="B289" s="39" t="s">
        <v>151</v>
      </c>
      <c r="C289" s="40">
        <v>100</v>
      </c>
      <c r="D289" s="40">
        <v>9.73</v>
      </c>
      <c r="E289" s="40">
        <v>10.35</v>
      </c>
      <c r="F289" s="40">
        <v>10.43</v>
      </c>
      <c r="G289" s="40">
        <v>0</v>
      </c>
      <c r="H289" s="40">
        <v>1.72</v>
      </c>
      <c r="I289" s="40">
        <v>139.38972900000002</v>
      </c>
      <c r="J289" s="40">
        <v>4.37</v>
      </c>
      <c r="K289" s="40">
        <v>0.08</v>
      </c>
      <c r="L289" s="40">
        <v>0</v>
      </c>
      <c r="M289" s="40">
        <v>0</v>
      </c>
      <c r="N289" s="40">
        <v>1.72</v>
      </c>
      <c r="O289" s="40">
        <v>0</v>
      </c>
      <c r="P289" s="40">
        <v>0</v>
      </c>
      <c r="Q289" s="40">
        <v>0</v>
      </c>
      <c r="R289" s="40">
        <v>0</v>
      </c>
      <c r="S289" s="40">
        <v>0.03</v>
      </c>
      <c r="T289" s="40">
        <v>1.49</v>
      </c>
      <c r="U289" s="40">
        <v>308.33</v>
      </c>
      <c r="V289" s="40">
        <v>128.69999999999999</v>
      </c>
      <c r="W289" s="40">
        <v>67.7</v>
      </c>
      <c r="X289" s="40">
        <v>11.28</v>
      </c>
      <c r="Y289" s="40">
        <v>148.05000000000001</v>
      </c>
      <c r="Z289" s="40">
        <v>1.67</v>
      </c>
      <c r="AA289" s="40">
        <v>124.2</v>
      </c>
      <c r="AB289" s="40">
        <v>46.6</v>
      </c>
      <c r="AC289" s="40">
        <v>216.8</v>
      </c>
      <c r="AD289" s="40">
        <v>0.49</v>
      </c>
      <c r="AE289" s="40">
        <v>0.05</v>
      </c>
      <c r="AF289" s="40">
        <v>0.3</v>
      </c>
      <c r="AG289" s="40">
        <v>0.14000000000000001</v>
      </c>
      <c r="AH289" s="40">
        <v>2.93</v>
      </c>
      <c r="AI289" s="40">
        <v>0.14000000000000001</v>
      </c>
      <c r="AJ289" s="41">
        <v>0</v>
      </c>
      <c r="AK289" s="41">
        <v>545.64</v>
      </c>
      <c r="AL289" s="41">
        <v>422.23</v>
      </c>
      <c r="AM289" s="41">
        <v>764.61</v>
      </c>
      <c r="AN289" s="41">
        <v>638.1</v>
      </c>
      <c r="AO289" s="41">
        <v>299.48</v>
      </c>
      <c r="AP289" s="41">
        <v>431.6</v>
      </c>
      <c r="AQ289" s="41">
        <v>145.22999999999999</v>
      </c>
      <c r="AR289" s="41">
        <v>461.04</v>
      </c>
      <c r="AS289" s="41">
        <v>501.73</v>
      </c>
      <c r="AT289" s="41">
        <v>555.69000000000005</v>
      </c>
      <c r="AU289" s="41">
        <v>868.32</v>
      </c>
      <c r="AV289" s="41">
        <v>240.85</v>
      </c>
      <c r="AW289" s="41">
        <v>294.07</v>
      </c>
      <c r="AX289" s="41">
        <v>1254.6400000000001</v>
      </c>
      <c r="AY289" s="41">
        <v>9.8699999999999992</v>
      </c>
      <c r="AZ289" s="41">
        <v>280.76</v>
      </c>
      <c r="BA289" s="41">
        <v>656.02</v>
      </c>
      <c r="BB289" s="41">
        <v>336.96</v>
      </c>
      <c r="BC289" s="41">
        <v>206.89</v>
      </c>
      <c r="BD289" s="41">
        <v>0.08</v>
      </c>
      <c r="BE289" s="41">
        <v>0.04</v>
      </c>
      <c r="BF289" s="41">
        <v>0.02</v>
      </c>
      <c r="BG289" s="41">
        <v>0.05</v>
      </c>
      <c r="BH289" s="41">
        <v>0.05</v>
      </c>
      <c r="BI289" s="41">
        <v>0.24</v>
      </c>
      <c r="BJ289" s="41">
        <v>0</v>
      </c>
      <c r="BK289" s="41">
        <v>0.68</v>
      </c>
      <c r="BL289" s="41">
        <v>0</v>
      </c>
      <c r="BM289" s="41">
        <v>0.21</v>
      </c>
      <c r="BN289" s="41">
        <v>0</v>
      </c>
      <c r="BO289" s="41">
        <v>0</v>
      </c>
      <c r="BP289" s="41">
        <v>0</v>
      </c>
      <c r="BQ289" s="41">
        <v>0.05</v>
      </c>
      <c r="BR289" s="41">
        <v>7.0000000000000007E-2</v>
      </c>
      <c r="BS289" s="41">
        <v>0.55000000000000004</v>
      </c>
      <c r="BT289" s="41">
        <v>0</v>
      </c>
      <c r="BU289" s="41">
        <v>0</v>
      </c>
      <c r="BV289" s="41">
        <v>0.03</v>
      </c>
      <c r="BW289" s="41">
        <v>0</v>
      </c>
      <c r="BX289" s="41">
        <v>0</v>
      </c>
      <c r="BY289" s="41">
        <v>0</v>
      </c>
      <c r="BZ289" s="41">
        <v>0</v>
      </c>
      <c r="CA289" s="41">
        <v>0</v>
      </c>
      <c r="CB289" s="41">
        <v>80.930000000000007</v>
      </c>
      <c r="CC289" s="26"/>
      <c r="CD289" s="26"/>
      <c r="CE289" s="41">
        <v>131.97</v>
      </c>
      <c r="CG289" s="41">
        <v>59.14</v>
      </c>
      <c r="CH289" s="41">
        <v>37.200000000000003</v>
      </c>
      <c r="CI289" s="41">
        <v>48.17</v>
      </c>
      <c r="CJ289" s="41">
        <v>239.69</v>
      </c>
      <c r="CK289" s="41">
        <v>89.12</v>
      </c>
      <c r="CL289" s="41">
        <v>164.4</v>
      </c>
      <c r="CM289" s="41">
        <v>16.61</v>
      </c>
      <c r="CN289" s="41">
        <v>9.11</v>
      </c>
      <c r="CO289" s="41">
        <v>12.86</v>
      </c>
      <c r="CP289" s="41">
        <v>0</v>
      </c>
      <c r="CQ289" s="41">
        <v>0.5</v>
      </c>
    </row>
    <row r="290" spans="1:95" s="15" customFormat="1" x14ac:dyDescent="0.25">
      <c r="A290" s="18" t="str">
        <f>"-"</f>
        <v>-</v>
      </c>
      <c r="B290" s="19" t="s">
        <v>122</v>
      </c>
      <c r="C290" s="20">
        <v>100</v>
      </c>
      <c r="D290" s="20">
        <v>1.5</v>
      </c>
      <c r="E290" s="20">
        <v>0</v>
      </c>
      <c r="F290" s="20">
        <v>0.5</v>
      </c>
      <c r="G290" s="20">
        <v>0.5</v>
      </c>
      <c r="H290" s="20">
        <v>22.7</v>
      </c>
      <c r="I290" s="20">
        <v>95.500000000000014</v>
      </c>
      <c r="J290" s="20">
        <v>0.2</v>
      </c>
      <c r="K290" s="20">
        <v>0</v>
      </c>
      <c r="L290" s="20">
        <v>0</v>
      </c>
      <c r="M290" s="20">
        <v>0</v>
      </c>
      <c r="N290" s="20">
        <v>19</v>
      </c>
      <c r="O290" s="20">
        <v>2</v>
      </c>
      <c r="P290" s="20">
        <v>1.7</v>
      </c>
      <c r="Q290" s="20">
        <v>0</v>
      </c>
      <c r="R290" s="20">
        <v>0</v>
      </c>
      <c r="S290" s="20">
        <v>0.4</v>
      </c>
      <c r="T290" s="20">
        <v>0.9</v>
      </c>
      <c r="U290" s="20">
        <v>31</v>
      </c>
      <c r="V290" s="20">
        <v>348</v>
      </c>
      <c r="W290" s="20">
        <v>8</v>
      </c>
      <c r="X290" s="20">
        <v>42</v>
      </c>
      <c r="Y290" s="20">
        <v>28</v>
      </c>
      <c r="Z290" s="20">
        <v>0.6</v>
      </c>
      <c r="AA290" s="20">
        <v>0</v>
      </c>
      <c r="AB290" s="20">
        <v>120</v>
      </c>
      <c r="AC290" s="20">
        <v>20</v>
      </c>
      <c r="AD290" s="20">
        <v>0.4</v>
      </c>
      <c r="AE290" s="20">
        <v>0.04</v>
      </c>
      <c r="AF290" s="20">
        <v>0.05</v>
      </c>
      <c r="AG290" s="20">
        <v>0.6</v>
      </c>
      <c r="AH290" s="20">
        <v>0.9</v>
      </c>
      <c r="AI290" s="20">
        <v>10</v>
      </c>
      <c r="AJ290" s="15">
        <v>0</v>
      </c>
      <c r="AK290" s="15">
        <v>0</v>
      </c>
      <c r="AL290" s="15">
        <v>0</v>
      </c>
      <c r="AM290" s="15">
        <v>0</v>
      </c>
      <c r="AN290" s="15">
        <v>0</v>
      </c>
      <c r="AO290" s="15">
        <v>0</v>
      </c>
      <c r="AP290" s="15">
        <v>0</v>
      </c>
      <c r="AQ290" s="15">
        <v>0</v>
      </c>
      <c r="AR290" s="15">
        <v>0</v>
      </c>
      <c r="AS290" s="15">
        <v>0</v>
      </c>
      <c r="AT290" s="15">
        <v>0</v>
      </c>
      <c r="AU290" s="15">
        <v>0</v>
      </c>
      <c r="AV290" s="15">
        <v>0</v>
      </c>
      <c r="AW290" s="15">
        <v>0</v>
      </c>
      <c r="AX290" s="15">
        <v>0</v>
      </c>
      <c r="AY290" s="15">
        <v>0</v>
      </c>
      <c r="AZ290" s="15">
        <v>0</v>
      </c>
      <c r="BA290" s="15">
        <v>0</v>
      </c>
      <c r="BB290" s="15">
        <v>0</v>
      </c>
      <c r="BC290" s="15">
        <v>0</v>
      </c>
      <c r="BD290" s="15">
        <v>0</v>
      </c>
      <c r="BE290" s="15">
        <v>0</v>
      </c>
      <c r="BF290" s="15">
        <v>0</v>
      </c>
      <c r="BG290" s="15">
        <v>0</v>
      </c>
      <c r="BH290" s="15">
        <v>0</v>
      </c>
      <c r="BI290" s="15">
        <v>0</v>
      </c>
      <c r="BJ290" s="15">
        <v>0</v>
      </c>
      <c r="BK290" s="15">
        <v>0</v>
      </c>
      <c r="BL290" s="15">
        <v>0</v>
      </c>
      <c r="BM290" s="15">
        <v>0</v>
      </c>
      <c r="BN290" s="15">
        <v>0</v>
      </c>
      <c r="BO290" s="15">
        <v>0</v>
      </c>
      <c r="BP290" s="15">
        <v>0</v>
      </c>
      <c r="BQ290" s="15">
        <v>0</v>
      </c>
      <c r="BR290" s="15">
        <v>0</v>
      </c>
      <c r="BS290" s="15">
        <v>0</v>
      </c>
      <c r="BT290" s="15">
        <v>0</v>
      </c>
      <c r="BU290" s="15">
        <v>0</v>
      </c>
      <c r="BV290" s="15">
        <v>0</v>
      </c>
      <c r="BW290" s="15">
        <v>0</v>
      </c>
      <c r="BX290" s="15">
        <v>0</v>
      </c>
      <c r="BY290" s="15">
        <v>0</v>
      </c>
      <c r="BZ290" s="15">
        <v>0</v>
      </c>
      <c r="CA290" s="15">
        <v>0</v>
      </c>
      <c r="CB290" s="15">
        <v>74</v>
      </c>
      <c r="CC290" s="21"/>
      <c r="CD290" s="21"/>
      <c r="CE290" s="15">
        <v>20</v>
      </c>
      <c r="CG290" s="15">
        <v>4</v>
      </c>
      <c r="CH290" s="15">
        <v>1</v>
      </c>
      <c r="CI290" s="15">
        <v>2.5</v>
      </c>
      <c r="CJ290" s="15">
        <v>200</v>
      </c>
      <c r="CK290" s="15">
        <v>82</v>
      </c>
      <c r="CL290" s="15">
        <v>141</v>
      </c>
      <c r="CM290" s="15">
        <v>12.6</v>
      </c>
      <c r="CN290" s="15">
        <v>12.6</v>
      </c>
      <c r="CO290" s="15">
        <v>12.6</v>
      </c>
      <c r="CP290" s="15">
        <v>0</v>
      </c>
      <c r="CQ290" s="15">
        <v>0</v>
      </c>
    </row>
    <row r="291" spans="1:95" s="16" customFormat="1" x14ac:dyDescent="0.25">
      <c r="A291" s="27"/>
      <c r="B291" s="28" t="s">
        <v>123</v>
      </c>
      <c r="C291" s="29">
        <f>SUM(C286:C290)</f>
        <v>420</v>
      </c>
      <c r="D291" s="42">
        <f t="shared" ref="D291:BO291" si="20">SUM(D286:D290)</f>
        <v>14.05</v>
      </c>
      <c r="E291" s="42">
        <f t="shared" si="20"/>
        <v>10.35</v>
      </c>
      <c r="F291" s="42">
        <f t="shared" si="20"/>
        <v>11.34</v>
      </c>
      <c r="G291" s="42">
        <f t="shared" si="20"/>
        <v>0.90999999999999992</v>
      </c>
      <c r="H291" s="42">
        <f t="shared" si="20"/>
        <v>46.67</v>
      </c>
      <c r="I291" s="42">
        <f t="shared" si="20"/>
        <v>336.503015</v>
      </c>
      <c r="J291" s="42">
        <f t="shared" si="20"/>
        <v>4.6100000000000003</v>
      </c>
      <c r="K291" s="42">
        <f t="shared" si="20"/>
        <v>0.08</v>
      </c>
      <c r="L291" s="42">
        <f t="shared" si="20"/>
        <v>0</v>
      </c>
      <c r="M291" s="42">
        <f t="shared" si="20"/>
        <v>0</v>
      </c>
      <c r="N291" s="42">
        <f t="shared" si="20"/>
        <v>25.62</v>
      </c>
      <c r="O291" s="42">
        <f t="shared" si="20"/>
        <v>17.559999999999999</v>
      </c>
      <c r="P291" s="42">
        <f t="shared" si="20"/>
        <v>3.49</v>
      </c>
      <c r="Q291" s="42">
        <f t="shared" si="20"/>
        <v>0</v>
      </c>
      <c r="R291" s="42">
        <f t="shared" si="20"/>
        <v>0</v>
      </c>
      <c r="S291" s="42">
        <f t="shared" si="20"/>
        <v>0.63</v>
      </c>
      <c r="T291" s="42">
        <f t="shared" si="20"/>
        <v>3.3</v>
      </c>
      <c r="U291" s="42">
        <f t="shared" si="20"/>
        <v>461.37</v>
      </c>
      <c r="V291" s="42">
        <f t="shared" si="20"/>
        <v>525.82999999999993</v>
      </c>
      <c r="W291" s="42">
        <f t="shared" si="20"/>
        <v>82.83</v>
      </c>
      <c r="X291" s="42">
        <f t="shared" si="20"/>
        <v>62.68</v>
      </c>
      <c r="Y291" s="42">
        <f t="shared" si="20"/>
        <v>207.65</v>
      </c>
      <c r="Z291" s="42">
        <f t="shared" si="20"/>
        <v>3.06</v>
      </c>
      <c r="AA291" s="42">
        <f t="shared" si="20"/>
        <v>124.2</v>
      </c>
      <c r="AB291" s="42">
        <f t="shared" si="20"/>
        <v>167.6</v>
      </c>
      <c r="AC291" s="42">
        <f t="shared" si="20"/>
        <v>237</v>
      </c>
      <c r="AD291" s="42">
        <f t="shared" si="20"/>
        <v>1.17</v>
      </c>
      <c r="AE291" s="42">
        <f t="shared" si="20"/>
        <v>0.13</v>
      </c>
      <c r="AF291" s="42">
        <f t="shared" si="20"/>
        <v>0.37</v>
      </c>
      <c r="AG291" s="42">
        <f t="shared" si="20"/>
        <v>0.88</v>
      </c>
      <c r="AH291" s="42">
        <f t="shared" si="20"/>
        <v>4.2300000000000004</v>
      </c>
      <c r="AI291" s="42">
        <f t="shared" si="20"/>
        <v>10.14</v>
      </c>
      <c r="AJ291" s="42">
        <f t="shared" si="20"/>
        <v>0</v>
      </c>
      <c r="AK291" s="42">
        <f t="shared" si="20"/>
        <v>673.9</v>
      </c>
      <c r="AL291" s="42">
        <f t="shared" si="20"/>
        <v>538.29999999999995</v>
      </c>
      <c r="AM291" s="42">
        <f t="shared" si="20"/>
        <v>951.8</v>
      </c>
      <c r="AN291" s="42">
        <f t="shared" si="20"/>
        <v>716.46</v>
      </c>
      <c r="AO291" s="42">
        <f t="shared" si="20"/>
        <v>338.09000000000003</v>
      </c>
      <c r="AP291" s="42">
        <f t="shared" si="20"/>
        <v>511.22</v>
      </c>
      <c r="AQ291" s="42">
        <f t="shared" si="20"/>
        <v>176.37</v>
      </c>
      <c r="AR291" s="42">
        <f t="shared" si="20"/>
        <v>607.62</v>
      </c>
      <c r="AS291" s="42">
        <f t="shared" si="20"/>
        <v>606.02</v>
      </c>
      <c r="AT291" s="42">
        <f t="shared" si="20"/>
        <v>676.53000000000009</v>
      </c>
      <c r="AU291" s="42">
        <f t="shared" si="20"/>
        <v>1012.8000000000001</v>
      </c>
      <c r="AV291" s="42">
        <f t="shared" si="20"/>
        <v>292.78999999999996</v>
      </c>
      <c r="AW291" s="42">
        <f t="shared" si="20"/>
        <v>404.09000000000003</v>
      </c>
      <c r="AX291" s="42">
        <f t="shared" si="20"/>
        <v>1968.0300000000002</v>
      </c>
      <c r="AY291" s="42">
        <f t="shared" si="20"/>
        <v>9.8699999999999992</v>
      </c>
      <c r="AZ291" s="42">
        <f t="shared" si="20"/>
        <v>516.80999999999995</v>
      </c>
      <c r="BA291" s="42">
        <f t="shared" si="20"/>
        <v>771.12</v>
      </c>
      <c r="BB291" s="42">
        <f t="shared" si="20"/>
        <v>410.71999999999997</v>
      </c>
      <c r="BC291" s="42">
        <f t="shared" si="20"/>
        <v>262.82</v>
      </c>
      <c r="BD291" s="42">
        <f t="shared" si="20"/>
        <v>0.08</v>
      </c>
      <c r="BE291" s="42">
        <f t="shared" si="20"/>
        <v>0.04</v>
      </c>
      <c r="BF291" s="42">
        <f t="shared" si="20"/>
        <v>0.02</v>
      </c>
      <c r="BG291" s="42">
        <f t="shared" si="20"/>
        <v>0.05</v>
      </c>
      <c r="BH291" s="42">
        <f t="shared" si="20"/>
        <v>0.05</v>
      </c>
      <c r="BI291" s="42">
        <f t="shared" si="20"/>
        <v>0.24</v>
      </c>
      <c r="BJ291" s="42">
        <f t="shared" si="20"/>
        <v>0</v>
      </c>
      <c r="BK291" s="42">
        <f t="shared" si="20"/>
        <v>0.73000000000000009</v>
      </c>
      <c r="BL291" s="42">
        <f t="shared" si="20"/>
        <v>0</v>
      </c>
      <c r="BM291" s="42">
        <f t="shared" si="20"/>
        <v>0.21</v>
      </c>
      <c r="BN291" s="42">
        <f t="shared" si="20"/>
        <v>0</v>
      </c>
      <c r="BO291" s="42">
        <f t="shared" si="20"/>
        <v>0</v>
      </c>
      <c r="BP291" s="42">
        <f t="shared" ref="BP291:CO291" si="21">SUM(BP286:BP290)</f>
        <v>0</v>
      </c>
      <c r="BQ291" s="42">
        <f t="shared" si="21"/>
        <v>0.05</v>
      </c>
      <c r="BR291" s="42">
        <f t="shared" si="21"/>
        <v>7.0000000000000007E-2</v>
      </c>
      <c r="BS291" s="42">
        <f t="shared" si="21"/>
        <v>0.58000000000000007</v>
      </c>
      <c r="BT291" s="42">
        <f t="shared" si="21"/>
        <v>0</v>
      </c>
      <c r="BU291" s="42">
        <f t="shared" si="21"/>
        <v>0</v>
      </c>
      <c r="BV291" s="42">
        <f t="shared" si="21"/>
        <v>0.19</v>
      </c>
      <c r="BW291" s="42">
        <f t="shared" si="21"/>
        <v>0.02</v>
      </c>
      <c r="BX291" s="42">
        <f t="shared" si="21"/>
        <v>0</v>
      </c>
      <c r="BY291" s="42">
        <f t="shared" si="21"/>
        <v>0</v>
      </c>
      <c r="BZ291" s="42">
        <f t="shared" si="21"/>
        <v>0</v>
      </c>
      <c r="CA291" s="42">
        <f t="shared" si="21"/>
        <v>0</v>
      </c>
      <c r="CB291" s="42">
        <f t="shared" si="21"/>
        <v>352.23</v>
      </c>
      <c r="CC291" s="42">
        <f t="shared" si="21"/>
        <v>0</v>
      </c>
      <c r="CD291" s="42">
        <f t="shared" si="21"/>
        <v>0</v>
      </c>
      <c r="CE291" s="42">
        <f t="shared" si="21"/>
        <v>152.13999999999999</v>
      </c>
      <c r="CF291" s="42">
        <f t="shared" si="21"/>
        <v>0</v>
      </c>
      <c r="CG291" s="42">
        <f t="shared" si="21"/>
        <v>68.33</v>
      </c>
      <c r="CH291" s="42">
        <f t="shared" si="21"/>
        <v>43.39</v>
      </c>
      <c r="CI291" s="42">
        <f t="shared" si="21"/>
        <v>55.86</v>
      </c>
      <c r="CJ291" s="42">
        <f t="shared" si="21"/>
        <v>1787.94</v>
      </c>
      <c r="CK291" s="42">
        <f t="shared" si="21"/>
        <v>693.72</v>
      </c>
      <c r="CL291" s="42">
        <f t="shared" si="21"/>
        <v>1240.8300000000002</v>
      </c>
      <c r="CM291" s="42">
        <f t="shared" si="21"/>
        <v>76.989999999999995</v>
      </c>
      <c r="CN291" s="42">
        <f t="shared" si="21"/>
        <v>52.81</v>
      </c>
      <c r="CO291" s="42">
        <f t="shared" si="21"/>
        <v>64.899999999999991</v>
      </c>
      <c r="CP291" s="16">
        <v>5.58</v>
      </c>
      <c r="CQ291" s="16">
        <v>0.36</v>
      </c>
    </row>
    <row r="292" spans="1:95" s="16" customFormat="1" x14ac:dyDescent="0.25">
      <c r="A292" s="27"/>
      <c r="B292" s="28" t="s">
        <v>124</v>
      </c>
      <c r="C292" s="29">
        <f>C273+C276+C284+C291</f>
        <v>1575</v>
      </c>
      <c r="D292" s="42">
        <f t="shared" ref="D292:BO292" si="22">D273+D276+D284+D291</f>
        <v>46.97</v>
      </c>
      <c r="E292" s="42">
        <f t="shared" si="22"/>
        <v>31.700000000000003</v>
      </c>
      <c r="F292" s="42">
        <f t="shared" si="22"/>
        <v>46.81</v>
      </c>
      <c r="G292" s="42">
        <f t="shared" si="22"/>
        <v>15.43</v>
      </c>
      <c r="H292" s="42">
        <f t="shared" si="22"/>
        <v>218.37</v>
      </c>
      <c r="I292" s="42">
        <f t="shared" si="22"/>
        <v>1452.723015</v>
      </c>
      <c r="J292" s="42">
        <f t="shared" si="22"/>
        <v>16.48</v>
      </c>
      <c r="K292" s="42">
        <f t="shared" si="22"/>
        <v>8.91</v>
      </c>
      <c r="L292" s="42">
        <f t="shared" si="22"/>
        <v>0</v>
      </c>
      <c r="M292" s="42">
        <f t="shared" si="22"/>
        <v>0</v>
      </c>
      <c r="N292" s="42">
        <f t="shared" si="22"/>
        <v>86.36</v>
      </c>
      <c r="O292" s="42">
        <f t="shared" si="22"/>
        <v>116.43</v>
      </c>
      <c r="P292" s="42">
        <f t="shared" si="22"/>
        <v>15.58</v>
      </c>
      <c r="Q292" s="42">
        <f t="shared" si="22"/>
        <v>0</v>
      </c>
      <c r="R292" s="42">
        <f t="shared" si="22"/>
        <v>0</v>
      </c>
      <c r="S292" s="42">
        <f t="shared" si="22"/>
        <v>2.2599999999999998</v>
      </c>
      <c r="T292" s="42">
        <f t="shared" si="22"/>
        <v>10.989999999999998</v>
      </c>
      <c r="U292" s="42">
        <f t="shared" si="22"/>
        <v>1528.7800000000002</v>
      </c>
      <c r="V292" s="42">
        <f t="shared" si="22"/>
        <v>1723.6999999999998</v>
      </c>
      <c r="W292" s="42">
        <f t="shared" si="22"/>
        <v>291.68</v>
      </c>
      <c r="X292" s="42">
        <f t="shared" si="22"/>
        <v>198.36</v>
      </c>
      <c r="Y292" s="42">
        <f t="shared" si="22"/>
        <v>645.02</v>
      </c>
      <c r="Z292" s="42">
        <f t="shared" si="22"/>
        <v>10.48</v>
      </c>
      <c r="AA292" s="42">
        <f t="shared" si="22"/>
        <v>194.12</v>
      </c>
      <c r="AB292" s="42">
        <f t="shared" si="22"/>
        <v>2708.79</v>
      </c>
      <c r="AC292" s="42">
        <f t="shared" si="22"/>
        <v>813.87</v>
      </c>
      <c r="AD292" s="42">
        <f t="shared" si="22"/>
        <v>10.75</v>
      </c>
      <c r="AE292" s="42">
        <f t="shared" si="22"/>
        <v>0.5</v>
      </c>
      <c r="AF292" s="42">
        <f t="shared" si="22"/>
        <v>0.7</v>
      </c>
      <c r="AG292" s="42">
        <f t="shared" si="22"/>
        <v>9.2200000000000006</v>
      </c>
      <c r="AH292" s="42">
        <f t="shared" si="22"/>
        <v>22.14</v>
      </c>
      <c r="AI292" s="42">
        <f t="shared" si="22"/>
        <v>39.409999999999997</v>
      </c>
      <c r="AJ292" s="42">
        <f t="shared" si="22"/>
        <v>0.2</v>
      </c>
      <c r="AK292" s="42">
        <f t="shared" si="22"/>
        <v>2229.5</v>
      </c>
      <c r="AL292" s="42">
        <f t="shared" si="22"/>
        <v>1840.9599999999998</v>
      </c>
      <c r="AM292" s="42">
        <f t="shared" si="22"/>
        <v>3570.2799999999997</v>
      </c>
      <c r="AN292" s="42">
        <f t="shared" si="22"/>
        <v>2606.48</v>
      </c>
      <c r="AO292" s="42">
        <f t="shared" si="22"/>
        <v>1040.83</v>
      </c>
      <c r="AP292" s="42">
        <f t="shared" si="22"/>
        <v>1761.76</v>
      </c>
      <c r="AQ292" s="42">
        <f t="shared" si="22"/>
        <v>622.62</v>
      </c>
      <c r="AR292" s="42">
        <f t="shared" si="22"/>
        <v>2053.96</v>
      </c>
      <c r="AS292" s="42">
        <f t="shared" si="22"/>
        <v>2253.88</v>
      </c>
      <c r="AT292" s="42">
        <f t="shared" si="22"/>
        <v>2282.75</v>
      </c>
      <c r="AU292" s="42">
        <f t="shared" si="22"/>
        <v>3177.61</v>
      </c>
      <c r="AV292" s="42">
        <f t="shared" si="22"/>
        <v>1037.0899999999999</v>
      </c>
      <c r="AW292" s="42">
        <f t="shared" si="22"/>
        <v>1914.94</v>
      </c>
      <c r="AX292" s="42">
        <f t="shared" si="22"/>
        <v>7049.3900000000012</v>
      </c>
      <c r="AY292" s="42">
        <f t="shared" si="22"/>
        <v>120.44</v>
      </c>
      <c r="AZ292" s="42">
        <f t="shared" si="22"/>
        <v>2166.19</v>
      </c>
      <c r="BA292" s="42">
        <f t="shared" si="22"/>
        <v>2085.6999999999998</v>
      </c>
      <c r="BB292" s="42">
        <f t="shared" si="22"/>
        <v>1348.75</v>
      </c>
      <c r="BC292" s="42">
        <f t="shared" si="22"/>
        <v>688.62999999999988</v>
      </c>
      <c r="BD292" s="42">
        <f t="shared" si="22"/>
        <v>0.32</v>
      </c>
      <c r="BE292" s="42">
        <f t="shared" si="22"/>
        <v>0.15</v>
      </c>
      <c r="BF292" s="42">
        <f t="shared" si="22"/>
        <v>0.08</v>
      </c>
      <c r="BG292" s="42">
        <f t="shared" si="22"/>
        <v>0.19</v>
      </c>
      <c r="BH292" s="42">
        <f t="shared" si="22"/>
        <v>0.21000000000000002</v>
      </c>
      <c r="BI292" s="42">
        <f t="shared" si="22"/>
        <v>0.96</v>
      </c>
      <c r="BJ292" s="42">
        <f t="shared" si="22"/>
        <v>0</v>
      </c>
      <c r="BK292" s="42">
        <f t="shared" si="22"/>
        <v>3.71</v>
      </c>
      <c r="BL292" s="42">
        <f t="shared" si="22"/>
        <v>0</v>
      </c>
      <c r="BM292" s="42">
        <f t="shared" si="22"/>
        <v>1.3699999999999999</v>
      </c>
      <c r="BN292" s="42">
        <f t="shared" si="22"/>
        <v>0.05</v>
      </c>
      <c r="BO292" s="42">
        <f t="shared" si="22"/>
        <v>0.08</v>
      </c>
      <c r="BP292" s="42">
        <f t="shared" ref="BP292:CO292" si="23">BP273+BP276+BP284+BP291</f>
        <v>0</v>
      </c>
      <c r="BQ292" s="42">
        <f t="shared" si="23"/>
        <v>0.19</v>
      </c>
      <c r="BR292" s="42">
        <f t="shared" si="23"/>
        <v>0.29000000000000004</v>
      </c>
      <c r="BS292" s="42">
        <f t="shared" si="23"/>
        <v>5.59</v>
      </c>
      <c r="BT292" s="42">
        <f t="shared" si="23"/>
        <v>0</v>
      </c>
      <c r="BU292" s="42">
        <f t="shared" si="23"/>
        <v>0</v>
      </c>
      <c r="BV292" s="42">
        <f t="shared" si="23"/>
        <v>8.1199999999999992</v>
      </c>
      <c r="BW292" s="42">
        <f t="shared" si="23"/>
        <v>0.06</v>
      </c>
      <c r="BX292" s="42">
        <f t="shared" si="23"/>
        <v>0</v>
      </c>
      <c r="BY292" s="42">
        <f t="shared" si="23"/>
        <v>0</v>
      </c>
      <c r="BZ292" s="42">
        <f t="shared" si="23"/>
        <v>0</v>
      </c>
      <c r="CA292" s="42">
        <f t="shared" si="23"/>
        <v>0</v>
      </c>
      <c r="CB292" s="42">
        <f t="shared" si="23"/>
        <v>1402.6399999999999</v>
      </c>
      <c r="CC292" s="42">
        <f t="shared" si="23"/>
        <v>0</v>
      </c>
      <c r="CD292" s="42" t="e">
        <f t="shared" si="23"/>
        <v>#REF!</v>
      </c>
      <c r="CE292" s="42">
        <f t="shared" si="23"/>
        <v>645.58999999999992</v>
      </c>
      <c r="CF292" s="42">
        <f t="shared" si="23"/>
        <v>0</v>
      </c>
      <c r="CG292" s="42">
        <f t="shared" si="23"/>
        <v>167.01</v>
      </c>
      <c r="CH292" s="42">
        <f t="shared" si="23"/>
        <v>99.6</v>
      </c>
      <c r="CI292" s="42">
        <f t="shared" si="23"/>
        <v>133.31</v>
      </c>
      <c r="CJ292" s="42">
        <f t="shared" si="23"/>
        <v>11584.08</v>
      </c>
      <c r="CK292" s="42">
        <f t="shared" si="23"/>
        <v>5502.2</v>
      </c>
      <c r="CL292" s="42">
        <f t="shared" si="23"/>
        <v>8543.14</v>
      </c>
      <c r="CM292" s="42">
        <f t="shared" si="23"/>
        <v>225.75</v>
      </c>
      <c r="CN292" s="42">
        <f t="shared" si="23"/>
        <v>148.51</v>
      </c>
      <c r="CO292" s="42">
        <f t="shared" si="23"/>
        <v>187.13</v>
      </c>
      <c r="CP292" s="16">
        <v>30.48</v>
      </c>
      <c r="CQ292" s="16">
        <v>2.0499999999999998</v>
      </c>
    </row>
    <row r="294" spans="1:95" x14ac:dyDescent="0.25">
      <c r="B294" s="32" t="s">
        <v>175</v>
      </c>
    </row>
    <row r="295" spans="1:95" x14ac:dyDescent="0.25">
      <c r="B295" s="17" t="s">
        <v>101</v>
      </c>
    </row>
    <row r="296" spans="1:95" s="25" customFormat="1" x14ac:dyDescent="0.25">
      <c r="A296" s="22" t="str">
        <f>"-"</f>
        <v>-</v>
      </c>
      <c r="B296" s="23" t="s">
        <v>102</v>
      </c>
      <c r="C296" s="24">
        <v>40</v>
      </c>
      <c r="D296" s="24">
        <v>3.08</v>
      </c>
      <c r="E296" s="24">
        <v>0</v>
      </c>
      <c r="F296" s="24">
        <v>1.2</v>
      </c>
      <c r="G296" s="24">
        <v>1.2</v>
      </c>
      <c r="H296" s="24">
        <v>21.32</v>
      </c>
      <c r="I296" s="24">
        <v>107.80799999999999</v>
      </c>
      <c r="J296" s="24">
        <v>0.2</v>
      </c>
      <c r="K296" s="24">
        <v>0</v>
      </c>
      <c r="L296" s="24">
        <v>0</v>
      </c>
      <c r="M296" s="24">
        <v>0</v>
      </c>
      <c r="N296" s="24">
        <v>1.32</v>
      </c>
      <c r="O296" s="24">
        <v>18.72</v>
      </c>
      <c r="P296" s="24">
        <v>1.28</v>
      </c>
      <c r="Q296" s="24">
        <v>0</v>
      </c>
      <c r="R296" s="24">
        <v>0</v>
      </c>
      <c r="S296" s="24">
        <v>0.12</v>
      </c>
      <c r="T296" s="24">
        <v>0.64</v>
      </c>
      <c r="U296" s="24">
        <v>171.6</v>
      </c>
      <c r="V296" s="24">
        <v>52.4</v>
      </c>
      <c r="W296" s="24">
        <v>8.8000000000000007</v>
      </c>
      <c r="X296" s="24">
        <v>13.2</v>
      </c>
      <c r="Y296" s="24">
        <v>34</v>
      </c>
      <c r="Z296" s="24">
        <v>0.8</v>
      </c>
      <c r="AA296" s="24">
        <v>0</v>
      </c>
      <c r="AB296" s="24">
        <v>0</v>
      </c>
      <c r="AC296" s="24">
        <v>0</v>
      </c>
      <c r="AD296" s="24">
        <v>0.68</v>
      </c>
      <c r="AE296" s="24">
        <v>0.06</v>
      </c>
      <c r="AF296" s="24">
        <v>0.02</v>
      </c>
      <c r="AG296" s="24">
        <v>0.64</v>
      </c>
      <c r="AH296" s="24">
        <v>1.2</v>
      </c>
      <c r="AI296" s="24">
        <v>0</v>
      </c>
      <c r="AJ296" s="25">
        <v>0</v>
      </c>
      <c r="AK296" s="25">
        <v>148.80000000000001</v>
      </c>
      <c r="AL296" s="25">
        <v>154.4</v>
      </c>
      <c r="AM296" s="25">
        <v>236.4</v>
      </c>
      <c r="AN296" s="25">
        <v>79.599999999999994</v>
      </c>
      <c r="AO296" s="25">
        <v>46.8</v>
      </c>
      <c r="AP296" s="25">
        <v>93.6</v>
      </c>
      <c r="AQ296" s="25">
        <v>35.200000000000003</v>
      </c>
      <c r="AR296" s="25">
        <v>168</v>
      </c>
      <c r="AS296" s="25">
        <v>104.4</v>
      </c>
      <c r="AT296" s="25">
        <v>145.19999999999999</v>
      </c>
      <c r="AU296" s="25">
        <v>120.4</v>
      </c>
      <c r="AV296" s="25">
        <v>64.400000000000006</v>
      </c>
      <c r="AW296" s="25">
        <v>112</v>
      </c>
      <c r="AX296" s="25">
        <v>930</v>
      </c>
      <c r="AY296" s="25">
        <v>0</v>
      </c>
      <c r="AZ296" s="25">
        <v>302.8</v>
      </c>
      <c r="BA296" s="25">
        <v>132.4</v>
      </c>
      <c r="BB296" s="25">
        <v>88.8</v>
      </c>
      <c r="BC296" s="25">
        <v>69.2</v>
      </c>
      <c r="BD296" s="25">
        <v>0</v>
      </c>
      <c r="BE296" s="25">
        <v>0</v>
      </c>
      <c r="BF296" s="25">
        <v>0</v>
      </c>
      <c r="BG296" s="25">
        <v>0</v>
      </c>
      <c r="BH296" s="25">
        <v>0</v>
      </c>
      <c r="BI296" s="25">
        <v>0.01</v>
      </c>
      <c r="BJ296" s="25">
        <v>0</v>
      </c>
      <c r="BK296" s="25">
        <v>0.13</v>
      </c>
      <c r="BL296" s="25">
        <v>0</v>
      </c>
      <c r="BM296" s="25">
        <v>0.06</v>
      </c>
      <c r="BN296" s="25">
        <v>0</v>
      </c>
      <c r="BO296" s="25">
        <v>0</v>
      </c>
      <c r="BP296" s="25">
        <v>0</v>
      </c>
      <c r="BQ296" s="25">
        <v>0</v>
      </c>
      <c r="BR296" s="25">
        <v>0</v>
      </c>
      <c r="BS296" s="25">
        <v>0.47</v>
      </c>
      <c r="BT296" s="25">
        <v>0</v>
      </c>
      <c r="BU296" s="25">
        <v>0</v>
      </c>
      <c r="BV296" s="25">
        <v>0.35</v>
      </c>
      <c r="BW296" s="25">
        <v>0.01</v>
      </c>
      <c r="BX296" s="25">
        <v>0</v>
      </c>
      <c r="BY296" s="25">
        <v>0</v>
      </c>
      <c r="BZ296" s="25">
        <v>0</v>
      </c>
      <c r="CA296" s="25">
        <v>0</v>
      </c>
      <c r="CB296" s="25">
        <v>13.64</v>
      </c>
      <c r="CC296" s="26"/>
      <c r="CD296" s="26"/>
      <c r="CE296" s="25">
        <v>0</v>
      </c>
      <c r="CG296" s="25">
        <v>0</v>
      </c>
      <c r="CH296" s="25">
        <v>0</v>
      </c>
      <c r="CI296" s="25">
        <v>0</v>
      </c>
      <c r="CJ296" s="25">
        <v>665</v>
      </c>
      <c r="CK296" s="25">
        <v>256.2</v>
      </c>
      <c r="CL296" s="25">
        <v>460.6</v>
      </c>
      <c r="CM296" s="25">
        <v>5.32</v>
      </c>
      <c r="CN296" s="25">
        <v>5.32</v>
      </c>
      <c r="CO296" s="25">
        <v>5.32</v>
      </c>
      <c r="CP296" s="25">
        <v>0</v>
      </c>
      <c r="CQ296" s="25">
        <v>0</v>
      </c>
    </row>
    <row r="297" spans="1:95" s="25" customFormat="1" x14ac:dyDescent="0.25">
      <c r="A297" s="22" t="str">
        <f>"-"</f>
        <v>-</v>
      </c>
      <c r="B297" s="23" t="s">
        <v>103</v>
      </c>
      <c r="C297" s="24">
        <v>5</v>
      </c>
      <c r="D297" s="24">
        <v>0.04</v>
      </c>
      <c r="E297" s="24">
        <v>0.04</v>
      </c>
      <c r="F297" s="24">
        <v>3.63</v>
      </c>
      <c r="G297" s="24">
        <v>0</v>
      </c>
      <c r="H297" s="24">
        <v>7.0000000000000007E-2</v>
      </c>
      <c r="I297" s="24">
        <v>33.031999999999996</v>
      </c>
      <c r="J297" s="24">
        <v>2.36</v>
      </c>
      <c r="K297" s="24">
        <v>0.11</v>
      </c>
      <c r="L297" s="24">
        <v>0</v>
      </c>
      <c r="M297" s="24">
        <v>0</v>
      </c>
      <c r="N297" s="24">
        <v>7.0000000000000007E-2</v>
      </c>
      <c r="O297" s="24">
        <v>0</v>
      </c>
      <c r="P297" s="24">
        <v>0</v>
      </c>
      <c r="Q297" s="24">
        <v>0</v>
      </c>
      <c r="R297" s="24">
        <v>0</v>
      </c>
      <c r="S297" s="24">
        <v>0</v>
      </c>
      <c r="T297" s="24">
        <v>7.0000000000000007E-2</v>
      </c>
      <c r="U297" s="24">
        <v>0.75</v>
      </c>
      <c r="V297" s="24">
        <v>1.5</v>
      </c>
      <c r="W297" s="24">
        <v>1.2</v>
      </c>
      <c r="X297" s="24">
        <v>0</v>
      </c>
      <c r="Y297" s="24">
        <v>1.5</v>
      </c>
      <c r="Z297" s="24">
        <v>0.01</v>
      </c>
      <c r="AA297" s="24">
        <v>20</v>
      </c>
      <c r="AB297" s="24">
        <v>15</v>
      </c>
      <c r="AC297" s="24">
        <v>22.5</v>
      </c>
      <c r="AD297" s="24">
        <v>0.05</v>
      </c>
      <c r="AE297" s="24">
        <v>0</v>
      </c>
      <c r="AF297" s="24">
        <v>0.01</v>
      </c>
      <c r="AG297" s="24">
        <v>0.01</v>
      </c>
      <c r="AH297" s="24">
        <v>0.01</v>
      </c>
      <c r="AI297" s="24">
        <v>0</v>
      </c>
      <c r="AJ297" s="25">
        <v>0</v>
      </c>
      <c r="AK297" s="25">
        <v>2.1</v>
      </c>
      <c r="AL297" s="25">
        <v>2.0499999999999998</v>
      </c>
      <c r="AM297" s="25">
        <v>3.8</v>
      </c>
      <c r="AN297" s="25">
        <v>2.25</v>
      </c>
      <c r="AO297" s="25">
        <v>0.85</v>
      </c>
      <c r="AP297" s="25">
        <v>2.35</v>
      </c>
      <c r="AQ297" s="25">
        <v>2.15</v>
      </c>
      <c r="AR297" s="25">
        <v>2.1</v>
      </c>
      <c r="AS297" s="25">
        <v>1.8</v>
      </c>
      <c r="AT297" s="25">
        <v>1.3</v>
      </c>
      <c r="AU297" s="25">
        <v>2.85</v>
      </c>
      <c r="AV297" s="25">
        <v>1.75</v>
      </c>
      <c r="AW297" s="25">
        <v>1.2</v>
      </c>
      <c r="AX297" s="25">
        <v>7.1</v>
      </c>
      <c r="AY297" s="25">
        <v>0</v>
      </c>
      <c r="AZ297" s="25">
        <v>2.4</v>
      </c>
      <c r="BA297" s="25">
        <v>2.7</v>
      </c>
      <c r="BB297" s="25">
        <v>2.1</v>
      </c>
      <c r="BC297" s="25">
        <v>0.5</v>
      </c>
      <c r="BD297" s="25">
        <v>0.13</v>
      </c>
      <c r="BE297" s="25">
        <v>0.06</v>
      </c>
      <c r="BF297" s="25">
        <v>0.03</v>
      </c>
      <c r="BG297" s="25">
        <v>0.08</v>
      </c>
      <c r="BH297" s="25">
        <v>0.09</v>
      </c>
      <c r="BI297" s="25">
        <v>0.4</v>
      </c>
      <c r="BJ297" s="25">
        <v>0</v>
      </c>
      <c r="BK297" s="25">
        <v>1.1000000000000001</v>
      </c>
      <c r="BL297" s="25">
        <v>0</v>
      </c>
      <c r="BM297" s="25">
        <v>0.34</v>
      </c>
      <c r="BN297" s="25">
        <v>0</v>
      </c>
      <c r="BO297" s="25">
        <v>0</v>
      </c>
      <c r="BP297" s="25">
        <v>0</v>
      </c>
      <c r="BQ297" s="25">
        <v>0.08</v>
      </c>
      <c r="BR297" s="25">
        <v>0.12</v>
      </c>
      <c r="BS297" s="25">
        <v>0.9</v>
      </c>
      <c r="BT297" s="25">
        <v>0</v>
      </c>
      <c r="BU297" s="25">
        <v>0</v>
      </c>
      <c r="BV297" s="25">
        <v>0.05</v>
      </c>
      <c r="BW297" s="25">
        <v>0</v>
      </c>
      <c r="BX297" s="25">
        <v>0</v>
      </c>
      <c r="BY297" s="25">
        <v>0</v>
      </c>
      <c r="BZ297" s="25">
        <v>0</v>
      </c>
      <c r="CA297" s="25">
        <v>0</v>
      </c>
      <c r="CB297" s="25">
        <v>1.25</v>
      </c>
      <c r="CC297" s="26"/>
      <c r="CD297" s="26"/>
      <c r="CE297" s="25">
        <v>22.5</v>
      </c>
      <c r="CG297" s="25">
        <v>0.2</v>
      </c>
      <c r="CH297" s="25">
        <v>0.05</v>
      </c>
      <c r="CI297" s="25">
        <v>0.13</v>
      </c>
      <c r="CJ297" s="25">
        <v>10</v>
      </c>
      <c r="CK297" s="25">
        <v>4.0999999999999996</v>
      </c>
      <c r="CL297" s="25">
        <v>7.05</v>
      </c>
      <c r="CM297" s="25">
        <v>0.86</v>
      </c>
      <c r="CN297" s="25">
        <v>0.44</v>
      </c>
      <c r="CO297" s="25">
        <v>0.65</v>
      </c>
      <c r="CP297" s="25">
        <v>0</v>
      </c>
      <c r="CQ297" s="25">
        <v>0</v>
      </c>
    </row>
    <row r="298" spans="1:95" s="25" customFormat="1" x14ac:dyDescent="0.25">
      <c r="A298" s="22" t="str">
        <f>"36/10"</f>
        <v>36/10</v>
      </c>
      <c r="B298" s="23" t="s">
        <v>163</v>
      </c>
      <c r="C298" s="24">
        <v>180</v>
      </c>
      <c r="D298" s="24">
        <v>3.28</v>
      </c>
      <c r="E298" s="24">
        <v>2.61</v>
      </c>
      <c r="F298" s="24">
        <v>2.46</v>
      </c>
      <c r="G298" s="24">
        <v>0.54</v>
      </c>
      <c r="H298" s="24">
        <v>21.77</v>
      </c>
      <c r="I298" s="24">
        <v>116.61214319999999</v>
      </c>
      <c r="J298" s="24">
        <v>1.85</v>
      </c>
      <c r="K298" s="24">
        <v>0</v>
      </c>
      <c r="L298" s="24">
        <v>0</v>
      </c>
      <c r="M298" s="24">
        <v>0</v>
      </c>
      <c r="N298" s="24">
        <v>20.34</v>
      </c>
      <c r="O298" s="24">
        <v>0.27</v>
      </c>
      <c r="P298" s="24">
        <v>1.1599999999999999</v>
      </c>
      <c r="Q298" s="24">
        <v>0</v>
      </c>
      <c r="R298" s="24">
        <v>0</v>
      </c>
      <c r="S298" s="24">
        <v>0.23</v>
      </c>
      <c r="T298" s="24">
        <v>0.87</v>
      </c>
      <c r="U298" s="24">
        <v>45.65</v>
      </c>
      <c r="V298" s="24">
        <v>163.91</v>
      </c>
      <c r="W298" s="24">
        <v>99.57</v>
      </c>
      <c r="X298" s="24">
        <v>24.27</v>
      </c>
      <c r="Y298" s="24">
        <v>90.98</v>
      </c>
      <c r="Z298" s="24">
        <v>0.81</v>
      </c>
      <c r="AA298" s="24">
        <v>10.8</v>
      </c>
      <c r="AB298" s="24">
        <v>7.78</v>
      </c>
      <c r="AC298" s="24">
        <v>19.91</v>
      </c>
      <c r="AD298" s="24">
        <v>0.01</v>
      </c>
      <c r="AE298" s="24">
        <v>0.03</v>
      </c>
      <c r="AF298" s="24">
        <v>0.11</v>
      </c>
      <c r="AG298" s="24">
        <v>0.12</v>
      </c>
      <c r="AH298" s="24">
        <v>0.96</v>
      </c>
      <c r="AI298" s="24">
        <v>0.47</v>
      </c>
      <c r="AJ298" s="25">
        <v>0</v>
      </c>
      <c r="AK298" s="25">
        <v>0</v>
      </c>
      <c r="AL298" s="25">
        <v>0</v>
      </c>
      <c r="AM298" s="25">
        <v>0</v>
      </c>
      <c r="AN298" s="25">
        <v>0</v>
      </c>
      <c r="AO298" s="25">
        <v>0</v>
      </c>
      <c r="AP298" s="25">
        <v>0</v>
      </c>
      <c r="AQ298" s="25">
        <v>0</v>
      </c>
      <c r="AR298" s="25">
        <v>0</v>
      </c>
      <c r="AS298" s="25">
        <v>0</v>
      </c>
      <c r="AT298" s="25">
        <v>0</v>
      </c>
      <c r="AU298" s="25">
        <v>0</v>
      </c>
      <c r="AV298" s="25">
        <v>0</v>
      </c>
      <c r="AW298" s="25">
        <v>0</v>
      </c>
      <c r="AX298" s="25">
        <v>0</v>
      </c>
      <c r="AY298" s="25">
        <v>0</v>
      </c>
      <c r="AZ298" s="25">
        <v>0</v>
      </c>
      <c r="BA298" s="25">
        <v>0</v>
      </c>
      <c r="BB298" s="25">
        <v>0</v>
      </c>
      <c r="BC298" s="25">
        <v>0</v>
      </c>
      <c r="BD298" s="25">
        <v>0</v>
      </c>
      <c r="BE298" s="25">
        <v>0</v>
      </c>
      <c r="BF298" s="25">
        <v>0</v>
      </c>
      <c r="BG298" s="25">
        <v>0</v>
      </c>
      <c r="BH298" s="25">
        <v>0</v>
      </c>
      <c r="BI298" s="25">
        <v>0</v>
      </c>
      <c r="BJ298" s="25">
        <v>0</v>
      </c>
      <c r="BK298" s="25">
        <v>0</v>
      </c>
      <c r="BL298" s="25">
        <v>0</v>
      </c>
      <c r="BM298" s="25">
        <v>0</v>
      </c>
      <c r="BN298" s="25">
        <v>0</v>
      </c>
      <c r="BO298" s="25">
        <v>0</v>
      </c>
      <c r="BP298" s="25">
        <v>0</v>
      </c>
      <c r="BQ298" s="25">
        <v>0</v>
      </c>
      <c r="BR298" s="25">
        <v>0</v>
      </c>
      <c r="BS298" s="25">
        <v>0</v>
      </c>
      <c r="BT298" s="25">
        <v>0</v>
      </c>
      <c r="BU298" s="25">
        <v>0</v>
      </c>
      <c r="BV298" s="25">
        <v>0</v>
      </c>
      <c r="BW298" s="25">
        <v>0</v>
      </c>
      <c r="BX298" s="25">
        <v>0</v>
      </c>
      <c r="BY298" s="25">
        <v>0</v>
      </c>
      <c r="BZ298" s="25">
        <v>0</v>
      </c>
      <c r="CA298" s="25">
        <v>0</v>
      </c>
      <c r="CB298" s="25">
        <v>179.3</v>
      </c>
      <c r="CC298" s="26"/>
      <c r="CD298" s="26"/>
      <c r="CE298" s="25">
        <v>12.1</v>
      </c>
      <c r="CG298" s="25">
        <v>12.4</v>
      </c>
      <c r="CH298" s="25">
        <v>4.37</v>
      </c>
      <c r="CI298" s="25">
        <v>8.39</v>
      </c>
      <c r="CJ298" s="25">
        <v>993.06</v>
      </c>
      <c r="CK298" s="25">
        <v>336.06</v>
      </c>
      <c r="CL298" s="25">
        <v>664.56</v>
      </c>
      <c r="CM298" s="25">
        <v>35.270000000000003</v>
      </c>
      <c r="CN298" s="25">
        <v>17.36</v>
      </c>
      <c r="CO298" s="25">
        <v>26.32</v>
      </c>
      <c r="CP298" s="25">
        <v>18</v>
      </c>
      <c r="CQ298" s="25">
        <v>0</v>
      </c>
    </row>
    <row r="299" spans="1:95" s="15" customFormat="1" ht="31.5" x14ac:dyDescent="0.25">
      <c r="A299" s="18" t="str">
        <f>"16/4"</f>
        <v>16/4</v>
      </c>
      <c r="B299" s="19" t="s">
        <v>134</v>
      </c>
      <c r="C299" s="20">
        <v>180</v>
      </c>
      <c r="D299" s="20">
        <v>5.88</v>
      </c>
      <c r="E299" s="20">
        <v>2.12</v>
      </c>
      <c r="F299" s="20">
        <v>4.93</v>
      </c>
      <c r="G299" s="20">
        <v>1.19</v>
      </c>
      <c r="H299" s="20">
        <v>29.36</v>
      </c>
      <c r="I299" s="20">
        <v>183.8574648</v>
      </c>
      <c r="J299" s="20">
        <v>3.03</v>
      </c>
      <c r="K299" s="20">
        <v>0.08</v>
      </c>
      <c r="L299" s="20">
        <v>0</v>
      </c>
      <c r="M299" s="20">
        <v>0</v>
      </c>
      <c r="N299" s="20">
        <v>7.01</v>
      </c>
      <c r="O299" s="20">
        <v>21.16</v>
      </c>
      <c r="P299" s="20">
        <v>1.18</v>
      </c>
      <c r="Q299" s="20">
        <v>0</v>
      </c>
      <c r="R299" s="20">
        <v>0</v>
      </c>
      <c r="S299" s="20">
        <v>7.0000000000000007E-2</v>
      </c>
      <c r="T299" s="20">
        <v>1.4</v>
      </c>
      <c r="U299" s="20">
        <v>214.37</v>
      </c>
      <c r="V299" s="20">
        <v>160.43</v>
      </c>
      <c r="W299" s="20">
        <v>86.9</v>
      </c>
      <c r="X299" s="20">
        <v>34.85</v>
      </c>
      <c r="Y299" s="20">
        <v>130.58000000000001</v>
      </c>
      <c r="Z299" s="20">
        <v>0.94</v>
      </c>
      <c r="AA299" s="20">
        <v>17.28</v>
      </c>
      <c r="AB299" s="20">
        <v>20.16</v>
      </c>
      <c r="AC299" s="20">
        <v>33.119999999999997</v>
      </c>
      <c r="AD299" s="20">
        <v>0.14000000000000001</v>
      </c>
      <c r="AE299" s="20">
        <v>0.13</v>
      </c>
      <c r="AF299" s="20">
        <v>0.1</v>
      </c>
      <c r="AG299" s="20">
        <v>0.52</v>
      </c>
      <c r="AH299" s="20">
        <v>2.2400000000000002</v>
      </c>
      <c r="AI299" s="20">
        <v>0.37</v>
      </c>
      <c r="AJ299" s="15">
        <v>0</v>
      </c>
      <c r="AK299" s="15">
        <v>160.47</v>
      </c>
      <c r="AL299" s="15">
        <v>146.9</v>
      </c>
      <c r="AM299" s="15">
        <v>521.67999999999995</v>
      </c>
      <c r="AN299" s="15">
        <v>98.98</v>
      </c>
      <c r="AO299" s="15">
        <v>100.74</v>
      </c>
      <c r="AP299" s="15">
        <v>136.94999999999999</v>
      </c>
      <c r="AQ299" s="15">
        <v>62.37</v>
      </c>
      <c r="AR299" s="15">
        <v>197.69</v>
      </c>
      <c r="AS299" s="15">
        <v>365</v>
      </c>
      <c r="AT299" s="15">
        <v>144.69999999999999</v>
      </c>
      <c r="AU299" s="15">
        <v>221.89</v>
      </c>
      <c r="AV299" s="15">
        <v>89.17</v>
      </c>
      <c r="AW299" s="15">
        <v>102.33</v>
      </c>
      <c r="AX299" s="15">
        <v>756.05</v>
      </c>
      <c r="AY299" s="15">
        <v>0</v>
      </c>
      <c r="AZ299" s="15">
        <v>275.73</v>
      </c>
      <c r="BA299" s="15">
        <v>238.71</v>
      </c>
      <c r="BB299" s="15">
        <v>140.16999999999999</v>
      </c>
      <c r="BC299" s="15">
        <v>61.25</v>
      </c>
      <c r="BD299" s="15">
        <v>0.09</v>
      </c>
      <c r="BE299" s="15">
        <v>0.04</v>
      </c>
      <c r="BF299" s="15">
        <v>0.02</v>
      </c>
      <c r="BG299" s="15">
        <v>0.05</v>
      </c>
      <c r="BH299" s="15">
        <v>0.05</v>
      </c>
      <c r="BI299" s="15">
        <v>0.25</v>
      </c>
      <c r="BJ299" s="15">
        <v>0</v>
      </c>
      <c r="BK299" s="15">
        <v>0.78</v>
      </c>
      <c r="BL299" s="15">
        <v>0</v>
      </c>
      <c r="BM299" s="15">
        <v>0.23</v>
      </c>
      <c r="BN299" s="15">
        <v>0.01</v>
      </c>
      <c r="BO299" s="15">
        <v>0</v>
      </c>
      <c r="BP299" s="15">
        <v>0</v>
      </c>
      <c r="BQ299" s="15">
        <v>0.05</v>
      </c>
      <c r="BR299" s="15">
        <v>0.08</v>
      </c>
      <c r="BS299" s="15">
        <v>0.74</v>
      </c>
      <c r="BT299" s="15">
        <v>0</v>
      </c>
      <c r="BU299" s="15">
        <v>0</v>
      </c>
      <c r="BV299" s="15">
        <v>0.69</v>
      </c>
      <c r="BW299" s="15">
        <v>0.01</v>
      </c>
      <c r="BX299" s="15">
        <v>0</v>
      </c>
      <c r="BY299" s="15">
        <v>0</v>
      </c>
      <c r="BZ299" s="15">
        <v>0</v>
      </c>
      <c r="CA299" s="15">
        <v>0</v>
      </c>
      <c r="CB299" s="15">
        <v>149.22</v>
      </c>
      <c r="CC299" s="21"/>
      <c r="CD299" s="21"/>
      <c r="CE299" s="15">
        <v>20.64</v>
      </c>
      <c r="CG299" s="15">
        <v>13.95</v>
      </c>
      <c r="CH299" s="15">
        <v>6.87</v>
      </c>
      <c r="CI299" s="15">
        <v>10.41</v>
      </c>
      <c r="CJ299" s="15">
        <v>955.65</v>
      </c>
      <c r="CK299" s="15">
        <v>437.9</v>
      </c>
      <c r="CL299" s="15">
        <v>696.77</v>
      </c>
      <c r="CM299" s="15">
        <v>16.45</v>
      </c>
      <c r="CN299" s="15">
        <v>8.49</v>
      </c>
      <c r="CO299" s="15">
        <v>12.47</v>
      </c>
      <c r="CP299" s="15">
        <v>3.6</v>
      </c>
      <c r="CQ299" s="15">
        <v>0.45</v>
      </c>
    </row>
    <row r="300" spans="1:95" s="16" customFormat="1" x14ac:dyDescent="0.25">
      <c r="A300" s="27"/>
      <c r="B300" s="28" t="s">
        <v>107</v>
      </c>
      <c r="C300" s="29">
        <f>SUM(C296:C299)</f>
        <v>405</v>
      </c>
      <c r="D300" s="29">
        <v>12.28</v>
      </c>
      <c r="E300" s="29">
        <v>4.7699999999999996</v>
      </c>
      <c r="F300" s="29">
        <v>12.21</v>
      </c>
      <c r="G300" s="29">
        <v>2.93</v>
      </c>
      <c r="H300" s="29">
        <v>72.510000000000005</v>
      </c>
      <c r="I300" s="29">
        <v>441.31</v>
      </c>
      <c r="J300" s="29">
        <v>7.44</v>
      </c>
      <c r="K300" s="29">
        <v>0.19</v>
      </c>
      <c r="L300" s="29">
        <v>0</v>
      </c>
      <c r="M300" s="29">
        <v>0</v>
      </c>
      <c r="N300" s="29">
        <v>28.74</v>
      </c>
      <c r="O300" s="29">
        <v>40.15</v>
      </c>
      <c r="P300" s="29">
        <v>3.62</v>
      </c>
      <c r="Q300" s="29">
        <v>0</v>
      </c>
      <c r="R300" s="29">
        <v>0</v>
      </c>
      <c r="S300" s="29">
        <v>0.42</v>
      </c>
      <c r="T300" s="29">
        <v>2.99</v>
      </c>
      <c r="U300" s="29">
        <v>432.37</v>
      </c>
      <c r="V300" s="29">
        <v>378.24</v>
      </c>
      <c r="W300" s="29">
        <v>196.47</v>
      </c>
      <c r="X300" s="29">
        <v>72.319999999999993</v>
      </c>
      <c r="Y300" s="29">
        <v>257.07</v>
      </c>
      <c r="Z300" s="29">
        <v>2.56</v>
      </c>
      <c r="AA300" s="29">
        <v>48.08</v>
      </c>
      <c r="AB300" s="29">
        <v>42.94</v>
      </c>
      <c r="AC300" s="29">
        <v>75.53</v>
      </c>
      <c r="AD300" s="29">
        <v>0.88</v>
      </c>
      <c r="AE300" s="29">
        <v>0.22</v>
      </c>
      <c r="AF300" s="29">
        <v>0.24</v>
      </c>
      <c r="AG300" s="29">
        <v>1.29</v>
      </c>
      <c r="AH300" s="29">
        <v>4.41</v>
      </c>
      <c r="AI300" s="29">
        <v>0.84</v>
      </c>
      <c r="AJ300" s="16">
        <v>0</v>
      </c>
      <c r="AK300" s="16">
        <v>311.37</v>
      </c>
      <c r="AL300" s="16">
        <v>303.35000000000002</v>
      </c>
      <c r="AM300" s="16">
        <v>761.88</v>
      </c>
      <c r="AN300" s="16">
        <v>180.83</v>
      </c>
      <c r="AO300" s="16">
        <v>148.38999999999999</v>
      </c>
      <c r="AP300" s="16">
        <v>232.9</v>
      </c>
      <c r="AQ300" s="16">
        <v>99.72</v>
      </c>
      <c r="AR300" s="16">
        <v>367.79</v>
      </c>
      <c r="AS300" s="16">
        <v>471.2</v>
      </c>
      <c r="AT300" s="16">
        <v>291.2</v>
      </c>
      <c r="AU300" s="16">
        <v>345.14</v>
      </c>
      <c r="AV300" s="16">
        <v>155.32</v>
      </c>
      <c r="AW300" s="16">
        <v>215.53</v>
      </c>
      <c r="AX300" s="16">
        <v>1693.15</v>
      </c>
      <c r="AY300" s="16">
        <v>0</v>
      </c>
      <c r="AZ300" s="16">
        <v>580.92999999999995</v>
      </c>
      <c r="BA300" s="16">
        <v>373.81</v>
      </c>
      <c r="BB300" s="16">
        <v>231.07</v>
      </c>
      <c r="BC300" s="16">
        <v>130.94999999999999</v>
      </c>
      <c r="BD300" s="16">
        <v>0.22</v>
      </c>
      <c r="BE300" s="16">
        <v>0.1</v>
      </c>
      <c r="BF300" s="16">
        <v>0.05</v>
      </c>
      <c r="BG300" s="16">
        <v>0.12</v>
      </c>
      <c r="BH300" s="16">
        <v>0.14000000000000001</v>
      </c>
      <c r="BI300" s="16">
        <v>0.66</v>
      </c>
      <c r="BJ300" s="16">
        <v>0</v>
      </c>
      <c r="BK300" s="16">
        <v>2.0099999999999998</v>
      </c>
      <c r="BL300" s="16">
        <v>0</v>
      </c>
      <c r="BM300" s="16">
        <v>0.63</v>
      </c>
      <c r="BN300" s="16">
        <v>0.01</v>
      </c>
      <c r="BO300" s="16">
        <v>0</v>
      </c>
      <c r="BP300" s="16">
        <v>0</v>
      </c>
      <c r="BQ300" s="16">
        <v>0.13</v>
      </c>
      <c r="BR300" s="16">
        <v>0.2</v>
      </c>
      <c r="BS300" s="16">
        <v>2.1</v>
      </c>
      <c r="BT300" s="16">
        <v>0</v>
      </c>
      <c r="BU300" s="16">
        <v>0</v>
      </c>
      <c r="BV300" s="16">
        <v>1.0900000000000001</v>
      </c>
      <c r="BW300" s="16">
        <v>0.02</v>
      </c>
      <c r="BX300" s="16">
        <v>0</v>
      </c>
      <c r="BY300" s="16">
        <v>0</v>
      </c>
      <c r="BZ300" s="16">
        <v>0</v>
      </c>
      <c r="CA300" s="16">
        <v>0</v>
      </c>
      <c r="CB300" s="16">
        <v>343.41</v>
      </c>
      <c r="CC300" s="13"/>
      <c r="CD300" s="13" t="e">
        <f>$I$300/#REF!*100</f>
        <v>#REF!</v>
      </c>
      <c r="CE300" s="16">
        <v>55.24</v>
      </c>
      <c r="CG300" s="16">
        <v>26.55</v>
      </c>
      <c r="CH300" s="16">
        <v>11.3</v>
      </c>
      <c r="CI300" s="16">
        <v>18.920000000000002</v>
      </c>
      <c r="CJ300" s="16">
        <v>2623.71</v>
      </c>
      <c r="CK300" s="16">
        <v>1034.26</v>
      </c>
      <c r="CL300" s="16">
        <v>1828.98</v>
      </c>
      <c r="CM300" s="16">
        <v>57.9</v>
      </c>
      <c r="CN300" s="16">
        <v>31.61</v>
      </c>
      <c r="CO300" s="16">
        <v>44.75</v>
      </c>
      <c r="CP300" s="16">
        <v>21.6</v>
      </c>
      <c r="CQ300" s="16">
        <v>0.45</v>
      </c>
    </row>
    <row r="301" spans="1:95" x14ac:dyDescent="0.25">
      <c r="B301" s="17" t="s">
        <v>108</v>
      </c>
    </row>
    <row r="302" spans="1:95" s="15" customFormat="1" x14ac:dyDescent="0.25">
      <c r="A302" s="18" t="str">
        <f>"-"</f>
        <v>-</v>
      </c>
      <c r="B302" s="19" t="s">
        <v>147</v>
      </c>
      <c r="C302" s="20">
        <v>100</v>
      </c>
      <c r="D302" s="20">
        <v>4.0999999999999996</v>
      </c>
      <c r="E302" s="20">
        <v>4.0999999999999996</v>
      </c>
      <c r="F302" s="20">
        <v>1.5</v>
      </c>
      <c r="G302" s="20">
        <v>0</v>
      </c>
      <c r="H302" s="20">
        <v>5.9</v>
      </c>
      <c r="I302" s="20">
        <v>55.62</v>
      </c>
      <c r="J302" s="20">
        <v>0.9</v>
      </c>
      <c r="K302" s="20">
        <v>0</v>
      </c>
      <c r="L302" s="20">
        <v>0</v>
      </c>
      <c r="M302" s="20">
        <v>0</v>
      </c>
      <c r="N302" s="20">
        <v>5.9</v>
      </c>
      <c r="O302" s="20">
        <v>0</v>
      </c>
      <c r="P302" s="20">
        <v>0</v>
      </c>
      <c r="Q302" s="20">
        <v>0</v>
      </c>
      <c r="R302" s="20">
        <v>0</v>
      </c>
      <c r="S302" s="20">
        <v>1.1000000000000001</v>
      </c>
      <c r="T302" s="20">
        <v>0.9</v>
      </c>
      <c r="U302" s="20">
        <v>50</v>
      </c>
      <c r="V302" s="20">
        <v>152</v>
      </c>
      <c r="W302" s="20">
        <v>124</v>
      </c>
      <c r="X302" s="20">
        <v>15</v>
      </c>
      <c r="Y302" s="20">
        <v>95</v>
      </c>
      <c r="Z302" s="20">
        <v>0.1</v>
      </c>
      <c r="AA302" s="20">
        <v>10</v>
      </c>
      <c r="AB302" s="20">
        <v>0</v>
      </c>
      <c r="AC302" s="20">
        <v>10</v>
      </c>
      <c r="AD302" s="20">
        <v>0</v>
      </c>
      <c r="AE302" s="20">
        <v>0.03</v>
      </c>
      <c r="AF302" s="20">
        <v>0.15</v>
      </c>
      <c r="AG302" s="20">
        <v>0.2</v>
      </c>
      <c r="AH302" s="20">
        <v>1.2</v>
      </c>
      <c r="AI302" s="20">
        <v>0.6</v>
      </c>
      <c r="AJ302" s="15">
        <v>0</v>
      </c>
      <c r="AK302" s="15">
        <v>323</v>
      </c>
      <c r="AL302" s="15">
        <v>300</v>
      </c>
      <c r="AM302" s="15">
        <v>450</v>
      </c>
      <c r="AN302" s="15">
        <v>387</v>
      </c>
      <c r="AO302" s="15">
        <v>115</v>
      </c>
      <c r="AP302" s="15">
        <v>216</v>
      </c>
      <c r="AQ302" s="15">
        <v>72</v>
      </c>
      <c r="AR302" s="15">
        <v>225</v>
      </c>
      <c r="AS302" s="15">
        <v>160</v>
      </c>
      <c r="AT302" s="15">
        <v>174</v>
      </c>
      <c r="AU302" s="15">
        <v>344</v>
      </c>
      <c r="AV302" s="15">
        <v>156</v>
      </c>
      <c r="AW302" s="15">
        <v>93</v>
      </c>
      <c r="AX302" s="15">
        <v>897</v>
      </c>
      <c r="AY302" s="15">
        <v>0</v>
      </c>
      <c r="AZ302" s="15">
        <v>518</v>
      </c>
      <c r="BA302" s="15">
        <v>278</v>
      </c>
      <c r="BB302" s="15">
        <v>242</v>
      </c>
      <c r="BC302" s="15">
        <v>50</v>
      </c>
      <c r="BD302" s="15">
        <v>0.1</v>
      </c>
      <c r="BE302" s="15">
        <v>7.0000000000000007E-2</v>
      </c>
      <c r="BF302" s="15">
        <v>0.04</v>
      </c>
      <c r="BG302" s="15">
        <v>0.08</v>
      </c>
      <c r="BH302" s="15">
        <v>0.09</v>
      </c>
      <c r="BI302" s="15">
        <v>0.45</v>
      </c>
      <c r="BJ302" s="15">
        <v>0.03</v>
      </c>
      <c r="BK302" s="15">
        <v>0.56000000000000005</v>
      </c>
      <c r="BL302" s="15">
        <v>0.02</v>
      </c>
      <c r="BM302" s="15">
        <v>0.31</v>
      </c>
      <c r="BN302" s="15">
        <v>0.04</v>
      </c>
      <c r="BO302" s="15">
        <v>0</v>
      </c>
      <c r="BP302" s="15">
        <v>0</v>
      </c>
      <c r="BQ302" s="15">
        <v>0.04</v>
      </c>
      <c r="BR302" s="15">
        <v>0.08</v>
      </c>
      <c r="BS302" s="15">
        <v>0.69</v>
      </c>
      <c r="BT302" s="15">
        <v>0.01</v>
      </c>
      <c r="BU302" s="15">
        <v>0</v>
      </c>
      <c r="BV302" s="15">
        <v>0.02</v>
      </c>
      <c r="BW302" s="15">
        <v>0.03</v>
      </c>
      <c r="BX302" s="15">
        <v>0.08</v>
      </c>
      <c r="BY302" s="15">
        <v>0</v>
      </c>
      <c r="BZ302" s="15">
        <v>0</v>
      </c>
      <c r="CA302" s="15">
        <v>0</v>
      </c>
      <c r="CB302" s="15">
        <v>86.5</v>
      </c>
      <c r="CC302" s="21"/>
      <c r="CD302" s="21"/>
      <c r="CE302" s="15">
        <v>10</v>
      </c>
      <c r="CG302" s="15">
        <v>9</v>
      </c>
      <c r="CH302" s="15">
        <v>9</v>
      </c>
      <c r="CI302" s="15">
        <v>9</v>
      </c>
      <c r="CJ302" s="15">
        <v>3240</v>
      </c>
      <c r="CK302" s="15">
        <v>2070</v>
      </c>
      <c r="CL302" s="15">
        <v>2655</v>
      </c>
      <c r="CM302" s="15">
        <v>2</v>
      </c>
      <c r="CN302" s="15">
        <v>2</v>
      </c>
      <c r="CO302" s="15">
        <v>2</v>
      </c>
      <c r="CP302" s="15">
        <v>0</v>
      </c>
      <c r="CQ302" s="15">
        <v>0</v>
      </c>
    </row>
    <row r="303" spans="1:95" s="16" customFormat="1" x14ac:dyDescent="0.25">
      <c r="A303" s="27"/>
      <c r="B303" s="28" t="s">
        <v>110</v>
      </c>
      <c r="C303" s="29">
        <f>SUM(C302)</f>
        <v>100</v>
      </c>
      <c r="D303" s="29">
        <v>4.0999999999999996</v>
      </c>
      <c r="E303" s="29">
        <v>4.0999999999999996</v>
      </c>
      <c r="F303" s="29">
        <v>1.5</v>
      </c>
      <c r="G303" s="29">
        <v>0</v>
      </c>
      <c r="H303" s="29">
        <v>5.9</v>
      </c>
      <c r="I303" s="29">
        <v>55.62</v>
      </c>
      <c r="J303" s="29">
        <v>0.9</v>
      </c>
      <c r="K303" s="29">
        <v>0</v>
      </c>
      <c r="L303" s="29">
        <v>0</v>
      </c>
      <c r="M303" s="29">
        <v>0</v>
      </c>
      <c r="N303" s="29">
        <v>5.9</v>
      </c>
      <c r="O303" s="29">
        <v>0</v>
      </c>
      <c r="P303" s="29">
        <v>0</v>
      </c>
      <c r="Q303" s="29">
        <v>0</v>
      </c>
      <c r="R303" s="29">
        <v>0</v>
      </c>
      <c r="S303" s="29">
        <v>1.1000000000000001</v>
      </c>
      <c r="T303" s="29">
        <v>0.9</v>
      </c>
      <c r="U303" s="29">
        <v>50</v>
      </c>
      <c r="V303" s="29">
        <v>152</v>
      </c>
      <c r="W303" s="29">
        <v>124</v>
      </c>
      <c r="X303" s="29">
        <v>15</v>
      </c>
      <c r="Y303" s="29">
        <v>95</v>
      </c>
      <c r="Z303" s="29">
        <v>0.1</v>
      </c>
      <c r="AA303" s="29">
        <v>10</v>
      </c>
      <c r="AB303" s="29">
        <v>0</v>
      </c>
      <c r="AC303" s="29">
        <v>10</v>
      </c>
      <c r="AD303" s="29">
        <v>0</v>
      </c>
      <c r="AE303" s="29">
        <v>0.03</v>
      </c>
      <c r="AF303" s="29">
        <v>0.15</v>
      </c>
      <c r="AG303" s="29">
        <v>0.2</v>
      </c>
      <c r="AH303" s="29">
        <v>1.2</v>
      </c>
      <c r="AI303" s="29">
        <v>0.6</v>
      </c>
      <c r="AJ303" s="16">
        <v>0</v>
      </c>
      <c r="AK303" s="16">
        <v>323</v>
      </c>
      <c r="AL303" s="16">
        <v>300</v>
      </c>
      <c r="AM303" s="16">
        <v>450</v>
      </c>
      <c r="AN303" s="16">
        <v>387</v>
      </c>
      <c r="AO303" s="16">
        <v>115</v>
      </c>
      <c r="AP303" s="16">
        <v>216</v>
      </c>
      <c r="AQ303" s="16">
        <v>72</v>
      </c>
      <c r="AR303" s="16">
        <v>225</v>
      </c>
      <c r="AS303" s="16">
        <v>160</v>
      </c>
      <c r="AT303" s="16">
        <v>174</v>
      </c>
      <c r="AU303" s="16">
        <v>344</v>
      </c>
      <c r="AV303" s="16">
        <v>156</v>
      </c>
      <c r="AW303" s="16">
        <v>93</v>
      </c>
      <c r="AX303" s="16">
        <v>897</v>
      </c>
      <c r="AY303" s="16">
        <v>0</v>
      </c>
      <c r="AZ303" s="16">
        <v>518</v>
      </c>
      <c r="BA303" s="16">
        <v>278</v>
      </c>
      <c r="BB303" s="16">
        <v>242</v>
      </c>
      <c r="BC303" s="16">
        <v>50</v>
      </c>
      <c r="BD303" s="16">
        <v>0.1</v>
      </c>
      <c r="BE303" s="16">
        <v>7.0000000000000007E-2</v>
      </c>
      <c r="BF303" s="16">
        <v>0.04</v>
      </c>
      <c r="BG303" s="16">
        <v>0.08</v>
      </c>
      <c r="BH303" s="16">
        <v>0.09</v>
      </c>
      <c r="BI303" s="16">
        <v>0.45</v>
      </c>
      <c r="BJ303" s="16">
        <v>0.03</v>
      </c>
      <c r="BK303" s="16">
        <v>0.56000000000000005</v>
      </c>
      <c r="BL303" s="16">
        <v>0.02</v>
      </c>
      <c r="BM303" s="16">
        <v>0.31</v>
      </c>
      <c r="BN303" s="16">
        <v>0.04</v>
      </c>
      <c r="BO303" s="16">
        <v>0</v>
      </c>
      <c r="BP303" s="16">
        <v>0</v>
      </c>
      <c r="BQ303" s="16">
        <v>0.04</v>
      </c>
      <c r="BR303" s="16">
        <v>0.08</v>
      </c>
      <c r="BS303" s="16">
        <v>0.69</v>
      </c>
      <c r="BT303" s="16">
        <v>0.01</v>
      </c>
      <c r="BU303" s="16">
        <v>0</v>
      </c>
      <c r="BV303" s="16">
        <v>0.02</v>
      </c>
      <c r="BW303" s="16">
        <v>0.03</v>
      </c>
      <c r="BX303" s="16">
        <v>0.08</v>
      </c>
      <c r="BY303" s="16">
        <v>0</v>
      </c>
      <c r="BZ303" s="16">
        <v>0</v>
      </c>
      <c r="CA303" s="16">
        <v>0</v>
      </c>
      <c r="CB303" s="16">
        <v>86.5</v>
      </c>
      <c r="CC303" s="13"/>
      <c r="CD303" s="13" t="e">
        <f>$I$303/#REF!*100</f>
        <v>#REF!</v>
      </c>
      <c r="CE303" s="16">
        <v>10</v>
      </c>
      <c r="CG303" s="16">
        <v>9</v>
      </c>
      <c r="CH303" s="16">
        <v>9</v>
      </c>
      <c r="CI303" s="16">
        <v>9</v>
      </c>
      <c r="CJ303" s="16">
        <v>3240</v>
      </c>
      <c r="CK303" s="16">
        <v>2070</v>
      </c>
      <c r="CL303" s="16">
        <v>2655</v>
      </c>
      <c r="CM303" s="16">
        <v>2</v>
      </c>
      <c r="CN303" s="16">
        <v>2</v>
      </c>
      <c r="CO303" s="16">
        <v>2</v>
      </c>
      <c r="CP303" s="16">
        <v>0</v>
      </c>
      <c r="CQ303" s="16">
        <v>0</v>
      </c>
    </row>
    <row r="304" spans="1:95" x14ac:dyDescent="0.25">
      <c r="B304" s="17" t="s">
        <v>111</v>
      </c>
    </row>
    <row r="305" spans="1:95" s="25" customFormat="1" x14ac:dyDescent="0.25">
      <c r="A305" s="22" t="str">
        <f>"-"</f>
        <v>-</v>
      </c>
      <c r="B305" s="23" t="s">
        <v>112</v>
      </c>
      <c r="C305" s="24">
        <v>20</v>
      </c>
      <c r="D305" s="24">
        <v>1.32</v>
      </c>
      <c r="E305" s="24">
        <v>0</v>
      </c>
      <c r="F305" s="24">
        <v>0.13</v>
      </c>
      <c r="G305" s="24">
        <v>0.13</v>
      </c>
      <c r="H305" s="24">
        <v>9.3800000000000008</v>
      </c>
      <c r="I305" s="24">
        <v>44.780199999999994</v>
      </c>
      <c r="J305" s="24">
        <v>0</v>
      </c>
      <c r="K305" s="24">
        <v>0</v>
      </c>
      <c r="L305" s="24">
        <v>0</v>
      </c>
      <c r="M305" s="24">
        <v>0</v>
      </c>
      <c r="N305" s="24">
        <v>0.22</v>
      </c>
      <c r="O305" s="24">
        <v>9.1199999999999992</v>
      </c>
      <c r="P305" s="24">
        <v>0.04</v>
      </c>
      <c r="Q305" s="24">
        <v>0</v>
      </c>
      <c r="R305" s="24">
        <v>0</v>
      </c>
      <c r="S305" s="24">
        <v>0</v>
      </c>
      <c r="T305" s="24">
        <v>0.36</v>
      </c>
      <c r="U305" s="24">
        <v>0</v>
      </c>
      <c r="V305" s="24">
        <v>0</v>
      </c>
      <c r="W305" s="24">
        <v>0</v>
      </c>
      <c r="X305" s="24">
        <v>0</v>
      </c>
      <c r="Y305" s="24">
        <v>0</v>
      </c>
      <c r="Z305" s="24">
        <v>0</v>
      </c>
      <c r="AA305" s="24">
        <v>0</v>
      </c>
      <c r="AB305" s="24">
        <v>0</v>
      </c>
      <c r="AC305" s="24">
        <v>0</v>
      </c>
      <c r="AD305" s="24">
        <v>0</v>
      </c>
      <c r="AE305" s="24">
        <v>0</v>
      </c>
      <c r="AF305" s="24">
        <v>0</v>
      </c>
      <c r="AG305" s="24">
        <v>0</v>
      </c>
      <c r="AH305" s="24">
        <v>0</v>
      </c>
      <c r="AI305" s="24">
        <v>0</v>
      </c>
      <c r="AJ305" s="25">
        <v>0</v>
      </c>
      <c r="AK305" s="25">
        <v>63.86</v>
      </c>
      <c r="AL305" s="25">
        <v>66.47</v>
      </c>
      <c r="AM305" s="25">
        <v>101.79</v>
      </c>
      <c r="AN305" s="25">
        <v>33.76</v>
      </c>
      <c r="AO305" s="25">
        <v>20.010000000000002</v>
      </c>
      <c r="AP305" s="25">
        <v>40.020000000000003</v>
      </c>
      <c r="AQ305" s="25">
        <v>15.14</v>
      </c>
      <c r="AR305" s="25">
        <v>72.38</v>
      </c>
      <c r="AS305" s="25">
        <v>44.89</v>
      </c>
      <c r="AT305" s="25">
        <v>62.64</v>
      </c>
      <c r="AU305" s="25">
        <v>51.68</v>
      </c>
      <c r="AV305" s="25">
        <v>27.14</v>
      </c>
      <c r="AW305" s="25">
        <v>48.02</v>
      </c>
      <c r="AX305" s="25">
        <v>401.59</v>
      </c>
      <c r="AY305" s="25">
        <v>0</v>
      </c>
      <c r="AZ305" s="25">
        <v>130.85</v>
      </c>
      <c r="BA305" s="25">
        <v>56.9</v>
      </c>
      <c r="BB305" s="25">
        <v>37.76</v>
      </c>
      <c r="BC305" s="25">
        <v>29.93</v>
      </c>
      <c r="BD305" s="25">
        <v>0</v>
      </c>
      <c r="BE305" s="25">
        <v>0</v>
      </c>
      <c r="BF305" s="25">
        <v>0</v>
      </c>
      <c r="BG305" s="25">
        <v>0</v>
      </c>
      <c r="BH305" s="25">
        <v>0</v>
      </c>
      <c r="BI305" s="25">
        <v>0</v>
      </c>
      <c r="BJ305" s="25">
        <v>0</v>
      </c>
      <c r="BK305" s="25">
        <v>0.02</v>
      </c>
      <c r="BL305" s="25">
        <v>0</v>
      </c>
      <c r="BM305" s="25">
        <v>0</v>
      </c>
      <c r="BN305" s="25">
        <v>0</v>
      </c>
      <c r="BO305" s="25">
        <v>0</v>
      </c>
      <c r="BP305" s="25">
        <v>0</v>
      </c>
      <c r="BQ305" s="25">
        <v>0</v>
      </c>
      <c r="BR305" s="25">
        <v>0</v>
      </c>
      <c r="BS305" s="25">
        <v>0.01</v>
      </c>
      <c r="BT305" s="25">
        <v>0</v>
      </c>
      <c r="BU305" s="25">
        <v>0</v>
      </c>
      <c r="BV305" s="25">
        <v>0.06</v>
      </c>
      <c r="BW305" s="25">
        <v>0</v>
      </c>
      <c r="BX305" s="25">
        <v>0</v>
      </c>
      <c r="BY305" s="25">
        <v>0</v>
      </c>
      <c r="BZ305" s="25">
        <v>0</v>
      </c>
      <c r="CA305" s="25">
        <v>0</v>
      </c>
      <c r="CB305" s="25">
        <v>7.82</v>
      </c>
      <c r="CC305" s="26"/>
      <c r="CD305" s="26"/>
      <c r="CE305" s="25">
        <v>0</v>
      </c>
      <c r="CG305" s="25">
        <v>0</v>
      </c>
      <c r="CH305" s="25">
        <v>0</v>
      </c>
      <c r="CI305" s="25">
        <v>0</v>
      </c>
      <c r="CJ305" s="25">
        <v>380</v>
      </c>
      <c r="CK305" s="25">
        <v>146.4</v>
      </c>
      <c r="CL305" s="25">
        <v>263.2</v>
      </c>
      <c r="CM305" s="25">
        <v>3.04</v>
      </c>
      <c r="CN305" s="25">
        <v>3.04</v>
      </c>
      <c r="CO305" s="25">
        <v>3.04</v>
      </c>
      <c r="CP305" s="25">
        <v>0</v>
      </c>
      <c r="CQ305" s="25">
        <v>0</v>
      </c>
    </row>
    <row r="306" spans="1:95" s="25" customFormat="1" x14ac:dyDescent="0.25">
      <c r="A306" s="22" t="str">
        <f>"-"</f>
        <v>-</v>
      </c>
      <c r="B306" s="23" t="s">
        <v>113</v>
      </c>
      <c r="C306" s="24">
        <v>20</v>
      </c>
      <c r="D306" s="24">
        <v>1.32</v>
      </c>
      <c r="E306" s="24">
        <v>0</v>
      </c>
      <c r="F306" s="24">
        <v>0.24</v>
      </c>
      <c r="G306" s="24">
        <v>0.24</v>
      </c>
      <c r="H306" s="24">
        <v>8.34</v>
      </c>
      <c r="I306" s="24">
        <v>38.676000000000002</v>
      </c>
      <c r="J306" s="24">
        <v>0.04</v>
      </c>
      <c r="K306" s="24">
        <v>0</v>
      </c>
      <c r="L306" s="24">
        <v>0</v>
      </c>
      <c r="M306" s="24">
        <v>0</v>
      </c>
      <c r="N306" s="24">
        <v>0.24</v>
      </c>
      <c r="O306" s="24">
        <v>6.44</v>
      </c>
      <c r="P306" s="24">
        <v>1.66</v>
      </c>
      <c r="Q306" s="24">
        <v>0</v>
      </c>
      <c r="R306" s="24">
        <v>0</v>
      </c>
      <c r="S306" s="24">
        <v>0.2</v>
      </c>
      <c r="T306" s="24">
        <v>0.5</v>
      </c>
      <c r="U306" s="24">
        <v>122</v>
      </c>
      <c r="V306" s="24">
        <v>49</v>
      </c>
      <c r="W306" s="24">
        <v>7</v>
      </c>
      <c r="X306" s="24">
        <v>9.4</v>
      </c>
      <c r="Y306" s="24">
        <v>31.6</v>
      </c>
      <c r="Z306" s="24">
        <v>0.78</v>
      </c>
      <c r="AA306" s="24">
        <v>0</v>
      </c>
      <c r="AB306" s="24">
        <v>1</v>
      </c>
      <c r="AC306" s="24">
        <v>0.2</v>
      </c>
      <c r="AD306" s="24">
        <v>0.28000000000000003</v>
      </c>
      <c r="AE306" s="24">
        <v>0.04</v>
      </c>
      <c r="AF306" s="24">
        <v>0.02</v>
      </c>
      <c r="AG306" s="24">
        <v>0.14000000000000001</v>
      </c>
      <c r="AH306" s="24">
        <v>0.4</v>
      </c>
      <c r="AI306" s="24">
        <v>0</v>
      </c>
      <c r="AJ306" s="25">
        <v>0</v>
      </c>
      <c r="AK306" s="25">
        <v>64.400000000000006</v>
      </c>
      <c r="AL306" s="25">
        <v>49.6</v>
      </c>
      <c r="AM306" s="25">
        <v>85.4</v>
      </c>
      <c r="AN306" s="25">
        <v>44.6</v>
      </c>
      <c r="AO306" s="25">
        <v>18.600000000000001</v>
      </c>
      <c r="AP306" s="25">
        <v>39.6</v>
      </c>
      <c r="AQ306" s="25">
        <v>16</v>
      </c>
      <c r="AR306" s="25">
        <v>74.2</v>
      </c>
      <c r="AS306" s="25">
        <v>59.4</v>
      </c>
      <c r="AT306" s="25">
        <v>58.2</v>
      </c>
      <c r="AU306" s="25">
        <v>92.8</v>
      </c>
      <c r="AV306" s="25">
        <v>24.8</v>
      </c>
      <c r="AW306" s="25">
        <v>62</v>
      </c>
      <c r="AX306" s="25">
        <v>311.8</v>
      </c>
      <c r="AY306" s="25">
        <v>0</v>
      </c>
      <c r="AZ306" s="25">
        <v>105.2</v>
      </c>
      <c r="BA306" s="25">
        <v>58.2</v>
      </c>
      <c r="BB306" s="25">
        <v>36</v>
      </c>
      <c r="BC306" s="25">
        <v>26</v>
      </c>
      <c r="BD306" s="25">
        <v>0</v>
      </c>
      <c r="BE306" s="25">
        <v>0</v>
      </c>
      <c r="BF306" s="25">
        <v>0</v>
      </c>
      <c r="BG306" s="25">
        <v>0</v>
      </c>
      <c r="BH306" s="25">
        <v>0</v>
      </c>
      <c r="BI306" s="25">
        <v>0</v>
      </c>
      <c r="BJ306" s="25">
        <v>0</v>
      </c>
      <c r="BK306" s="25">
        <v>0.03</v>
      </c>
      <c r="BL306" s="25">
        <v>0</v>
      </c>
      <c r="BM306" s="25">
        <v>0</v>
      </c>
      <c r="BN306" s="25">
        <v>0</v>
      </c>
      <c r="BO306" s="25">
        <v>0</v>
      </c>
      <c r="BP306" s="25">
        <v>0</v>
      </c>
      <c r="BQ306" s="25">
        <v>0</v>
      </c>
      <c r="BR306" s="25">
        <v>0</v>
      </c>
      <c r="BS306" s="25">
        <v>0.02</v>
      </c>
      <c r="BT306" s="25">
        <v>0</v>
      </c>
      <c r="BU306" s="25">
        <v>0</v>
      </c>
      <c r="BV306" s="25">
        <v>0.1</v>
      </c>
      <c r="BW306" s="25">
        <v>0.02</v>
      </c>
      <c r="BX306" s="25">
        <v>0</v>
      </c>
      <c r="BY306" s="25">
        <v>0</v>
      </c>
      <c r="BZ306" s="25">
        <v>0</v>
      </c>
      <c r="CA306" s="25">
        <v>0</v>
      </c>
      <c r="CB306" s="25">
        <v>9.4</v>
      </c>
      <c r="CC306" s="26"/>
      <c r="CD306" s="26"/>
      <c r="CE306" s="25">
        <v>0.17</v>
      </c>
      <c r="CG306" s="25">
        <v>1</v>
      </c>
      <c r="CH306" s="25">
        <v>1</v>
      </c>
      <c r="CI306" s="25">
        <v>1</v>
      </c>
      <c r="CJ306" s="25">
        <v>190</v>
      </c>
      <c r="CK306" s="25">
        <v>73.2</v>
      </c>
      <c r="CL306" s="25">
        <v>131.6</v>
      </c>
      <c r="CM306" s="25">
        <v>1.9</v>
      </c>
      <c r="CN306" s="25">
        <v>1.58</v>
      </c>
      <c r="CO306" s="25">
        <v>1.74</v>
      </c>
      <c r="CP306" s="25">
        <v>0</v>
      </c>
      <c r="CQ306" s="25">
        <v>0</v>
      </c>
    </row>
    <row r="307" spans="1:95" s="25" customFormat="1" x14ac:dyDescent="0.25">
      <c r="A307" s="22" t="str">
        <f>"3/10"</f>
        <v>3/10</v>
      </c>
      <c r="B307" s="23" t="s">
        <v>114</v>
      </c>
      <c r="C307" s="24">
        <v>180</v>
      </c>
      <c r="D307" s="24">
        <v>0.14000000000000001</v>
      </c>
      <c r="E307" s="24">
        <v>0</v>
      </c>
      <c r="F307" s="24">
        <v>0.14000000000000001</v>
      </c>
      <c r="G307" s="24">
        <v>0.14000000000000001</v>
      </c>
      <c r="H307" s="24">
        <v>21.67</v>
      </c>
      <c r="I307" s="24">
        <v>84.015215999999995</v>
      </c>
      <c r="J307" s="24">
        <v>0.04</v>
      </c>
      <c r="K307" s="24">
        <v>0</v>
      </c>
      <c r="L307" s="24">
        <v>0</v>
      </c>
      <c r="M307" s="24">
        <v>0</v>
      </c>
      <c r="N307" s="24">
        <v>20.78</v>
      </c>
      <c r="O307" s="24">
        <v>0.27</v>
      </c>
      <c r="P307" s="24">
        <v>0.62</v>
      </c>
      <c r="Q307" s="24">
        <v>0</v>
      </c>
      <c r="R307" s="24">
        <v>0</v>
      </c>
      <c r="S307" s="24">
        <v>0.28999999999999998</v>
      </c>
      <c r="T307" s="24">
        <v>0.2</v>
      </c>
      <c r="U307" s="24">
        <v>9.44</v>
      </c>
      <c r="V307" s="24">
        <v>99.61</v>
      </c>
      <c r="W307" s="24">
        <v>6.11</v>
      </c>
      <c r="X307" s="24">
        <v>3.08</v>
      </c>
      <c r="Y307" s="24">
        <v>3.68</v>
      </c>
      <c r="Z307" s="24">
        <v>0.82</v>
      </c>
      <c r="AA307" s="24">
        <v>0</v>
      </c>
      <c r="AB307" s="24">
        <v>9.7200000000000006</v>
      </c>
      <c r="AC307" s="24">
        <v>1.8</v>
      </c>
      <c r="AD307" s="24">
        <v>7.0000000000000007E-2</v>
      </c>
      <c r="AE307" s="24">
        <v>0.01</v>
      </c>
      <c r="AF307" s="24">
        <v>0.01</v>
      </c>
      <c r="AG307" s="24">
        <v>0.09</v>
      </c>
      <c r="AH307" s="24">
        <v>0.14000000000000001</v>
      </c>
      <c r="AI307" s="24">
        <v>1.44</v>
      </c>
      <c r="AJ307" s="25">
        <v>0</v>
      </c>
      <c r="AK307" s="25">
        <v>4.2300000000000004</v>
      </c>
      <c r="AL307" s="25">
        <v>4.59</v>
      </c>
      <c r="AM307" s="25">
        <v>6.7</v>
      </c>
      <c r="AN307" s="25">
        <v>6.35</v>
      </c>
      <c r="AO307" s="25">
        <v>1.06</v>
      </c>
      <c r="AP307" s="25">
        <v>3.88</v>
      </c>
      <c r="AQ307" s="25">
        <v>1.06</v>
      </c>
      <c r="AR307" s="25">
        <v>3.18</v>
      </c>
      <c r="AS307" s="25">
        <v>6</v>
      </c>
      <c r="AT307" s="25">
        <v>3.53</v>
      </c>
      <c r="AU307" s="25">
        <v>27.52</v>
      </c>
      <c r="AV307" s="25">
        <v>2.4700000000000002</v>
      </c>
      <c r="AW307" s="25">
        <v>4.9400000000000004</v>
      </c>
      <c r="AX307" s="25">
        <v>14.82</v>
      </c>
      <c r="AY307" s="25">
        <v>0</v>
      </c>
      <c r="AZ307" s="25">
        <v>4.59</v>
      </c>
      <c r="BA307" s="25">
        <v>5.64</v>
      </c>
      <c r="BB307" s="25">
        <v>2.12</v>
      </c>
      <c r="BC307" s="25">
        <v>1.76</v>
      </c>
      <c r="BD307" s="25">
        <v>0</v>
      </c>
      <c r="BE307" s="25">
        <v>0</v>
      </c>
      <c r="BF307" s="25">
        <v>0</v>
      </c>
      <c r="BG307" s="25">
        <v>0</v>
      </c>
      <c r="BH307" s="25">
        <v>0</v>
      </c>
      <c r="BI307" s="25">
        <v>0</v>
      </c>
      <c r="BJ307" s="25">
        <v>0</v>
      </c>
      <c r="BK307" s="25">
        <v>0</v>
      </c>
      <c r="BL307" s="25">
        <v>0</v>
      </c>
      <c r="BM307" s="25">
        <v>0</v>
      </c>
      <c r="BN307" s="25">
        <v>0</v>
      </c>
      <c r="BO307" s="25">
        <v>0</v>
      </c>
      <c r="BP307" s="25">
        <v>0</v>
      </c>
      <c r="BQ307" s="25">
        <v>0</v>
      </c>
      <c r="BR307" s="25">
        <v>0</v>
      </c>
      <c r="BS307" s="25">
        <v>0</v>
      </c>
      <c r="BT307" s="25">
        <v>0</v>
      </c>
      <c r="BU307" s="25">
        <v>0</v>
      </c>
      <c r="BV307" s="25">
        <v>0</v>
      </c>
      <c r="BW307" s="25">
        <v>0</v>
      </c>
      <c r="BX307" s="25">
        <v>0</v>
      </c>
      <c r="BY307" s="25">
        <v>0</v>
      </c>
      <c r="BZ307" s="25">
        <v>0</v>
      </c>
      <c r="CA307" s="25">
        <v>0</v>
      </c>
      <c r="CB307" s="25">
        <v>220.09</v>
      </c>
      <c r="CC307" s="26"/>
      <c r="CD307" s="26"/>
      <c r="CE307" s="25">
        <v>1.62</v>
      </c>
      <c r="CG307" s="25">
        <v>4.5</v>
      </c>
      <c r="CH307" s="25">
        <v>4.5</v>
      </c>
      <c r="CI307" s="25">
        <v>4.5</v>
      </c>
      <c r="CJ307" s="25">
        <v>432</v>
      </c>
      <c r="CK307" s="25">
        <v>208.98</v>
      </c>
      <c r="CL307" s="25">
        <v>320.49</v>
      </c>
      <c r="CM307" s="25">
        <v>41.2</v>
      </c>
      <c r="CN307" s="25">
        <v>24.19</v>
      </c>
      <c r="CO307" s="25">
        <v>32.700000000000003</v>
      </c>
      <c r="CP307" s="25">
        <v>18</v>
      </c>
      <c r="CQ307" s="25">
        <v>0</v>
      </c>
    </row>
    <row r="308" spans="1:95" s="25" customFormat="1" ht="65.25" customHeight="1" x14ac:dyDescent="0.25">
      <c r="A308" s="22" t="str">
        <f>"49/1"</f>
        <v>49/1</v>
      </c>
      <c r="B308" s="23" t="s">
        <v>139</v>
      </c>
      <c r="C308" s="24">
        <v>50</v>
      </c>
      <c r="D308" s="24">
        <v>0.72</v>
      </c>
      <c r="E308" s="24">
        <v>0</v>
      </c>
      <c r="F308" s="24">
        <v>3.04</v>
      </c>
      <c r="G308" s="24">
        <v>3.04</v>
      </c>
      <c r="H308" s="24">
        <v>5.27</v>
      </c>
      <c r="I308" s="24">
        <v>50.010011029999994</v>
      </c>
      <c r="J308" s="24">
        <v>0.4</v>
      </c>
      <c r="K308" s="24">
        <v>1.95</v>
      </c>
      <c r="L308" s="24">
        <v>0</v>
      </c>
      <c r="M308" s="24">
        <v>0</v>
      </c>
      <c r="N308" s="24">
        <v>1.77</v>
      </c>
      <c r="O308" s="24">
        <v>2.69</v>
      </c>
      <c r="P308" s="24">
        <v>0.81</v>
      </c>
      <c r="Q308" s="24">
        <v>0</v>
      </c>
      <c r="R308" s="24">
        <v>0</v>
      </c>
      <c r="S308" s="24">
        <v>0.12</v>
      </c>
      <c r="T308" s="24">
        <v>0.94</v>
      </c>
      <c r="U308" s="24">
        <v>176.38</v>
      </c>
      <c r="V308" s="24">
        <v>141.01</v>
      </c>
      <c r="W308" s="24">
        <v>10.68</v>
      </c>
      <c r="X308" s="24">
        <v>9.5399999999999991</v>
      </c>
      <c r="Y308" s="24">
        <v>21.88</v>
      </c>
      <c r="Z308" s="24">
        <v>0.42</v>
      </c>
      <c r="AA308" s="24">
        <v>0</v>
      </c>
      <c r="AB308" s="24">
        <v>461.12</v>
      </c>
      <c r="AC308" s="24">
        <v>92.17</v>
      </c>
      <c r="AD308" s="24">
        <v>1.39</v>
      </c>
      <c r="AE308" s="24">
        <v>0.02</v>
      </c>
      <c r="AF308" s="24">
        <v>0.02</v>
      </c>
      <c r="AG308" s="24">
        <v>0.26</v>
      </c>
      <c r="AH308" s="24">
        <v>0.5</v>
      </c>
      <c r="AI308" s="24">
        <v>1.98</v>
      </c>
      <c r="AJ308" s="25">
        <v>0</v>
      </c>
      <c r="AK308" s="25">
        <v>13.68</v>
      </c>
      <c r="AL308" s="25">
        <v>16.440000000000001</v>
      </c>
      <c r="AM308" s="25">
        <v>20.02</v>
      </c>
      <c r="AN308" s="25">
        <v>23.87</v>
      </c>
      <c r="AO308" s="25">
        <v>4.68</v>
      </c>
      <c r="AP308" s="25">
        <v>15.61</v>
      </c>
      <c r="AQ308" s="25">
        <v>5.73</v>
      </c>
      <c r="AR308" s="25">
        <v>14.68</v>
      </c>
      <c r="AS308" s="25">
        <v>16.91</v>
      </c>
      <c r="AT308" s="25">
        <v>39.03</v>
      </c>
      <c r="AU308" s="25">
        <v>51.8</v>
      </c>
      <c r="AV308" s="25">
        <v>4.63</v>
      </c>
      <c r="AW308" s="25">
        <v>12.72</v>
      </c>
      <c r="AX308" s="25">
        <v>78.680000000000007</v>
      </c>
      <c r="AY308" s="25">
        <v>0</v>
      </c>
      <c r="AZ308" s="25">
        <v>11.61</v>
      </c>
      <c r="BA308" s="25">
        <v>12.79</v>
      </c>
      <c r="BB308" s="25">
        <v>11.41</v>
      </c>
      <c r="BC308" s="25">
        <v>4.45</v>
      </c>
      <c r="BD308" s="25">
        <v>0</v>
      </c>
      <c r="BE308" s="25">
        <v>0</v>
      </c>
      <c r="BF308" s="25">
        <v>0</v>
      </c>
      <c r="BG308" s="25">
        <v>0</v>
      </c>
      <c r="BH308" s="25">
        <v>0</v>
      </c>
      <c r="BI308" s="25">
        <v>0</v>
      </c>
      <c r="BJ308" s="25">
        <v>0</v>
      </c>
      <c r="BK308" s="25">
        <v>0.2</v>
      </c>
      <c r="BL308" s="25">
        <v>0</v>
      </c>
      <c r="BM308" s="25">
        <v>0.12</v>
      </c>
      <c r="BN308" s="25">
        <v>0.01</v>
      </c>
      <c r="BO308" s="25">
        <v>0.02</v>
      </c>
      <c r="BP308" s="25">
        <v>0</v>
      </c>
      <c r="BQ308" s="25">
        <v>0</v>
      </c>
      <c r="BR308" s="25">
        <v>0</v>
      </c>
      <c r="BS308" s="25">
        <v>0.73</v>
      </c>
      <c r="BT308" s="25">
        <v>0</v>
      </c>
      <c r="BU308" s="25">
        <v>0</v>
      </c>
      <c r="BV308" s="25">
        <v>1.75</v>
      </c>
      <c r="BW308" s="25">
        <v>0</v>
      </c>
      <c r="BX308" s="25">
        <v>0</v>
      </c>
      <c r="BY308" s="25">
        <v>0</v>
      </c>
      <c r="BZ308" s="25">
        <v>0</v>
      </c>
      <c r="CA308" s="25">
        <v>0</v>
      </c>
      <c r="CB308" s="25">
        <v>40.69</v>
      </c>
      <c r="CC308" s="26"/>
      <c r="CD308" s="26"/>
      <c r="CE308" s="25">
        <v>76.849999999999994</v>
      </c>
      <c r="CG308" s="25">
        <v>12.5</v>
      </c>
      <c r="CH308" s="25">
        <v>7.41</v>
      </c>
      <c r="CI308" s="25">
        <v>9.9499999999999993</v>
      </c>
      <c r="CJ308" s="25">
        <v>320.17</v>
      </c>
      <c r="CK308" s="25">
        <v>132.35</v>
      </c>
      <c r="CL308" s="25">
        <v>226.26</v>
      </c>
      <c r="CM308" s="25">
        <v>5.21</v>
      </c>
      <c r="CN308" s="25">
        <v>1.51</v>
      </c>
      <c r="CO308" s="25">
        <v>3.36</v>
      </c>
      <c r="CP308" s="25">
        <v>0</v>
      </c>
      <c r="CQ308" s="25">
        <v>0.25</v>
      </c>
    </row>
    <row r="309" spans="1:95" s="25" customFormat="1" ht="31.5" customHeight="1" x14ac:dyDescent="0.25">
      <c r="A309" s="22" t="str">
        <f>"18/2"</f>
        <v>18/2</v>
      </c>
      <c r="B309" s="23" t="s">
        <v>131</v>
      </c>
      <c r="C309" s="24">
        <v>180</v>
      </c>
      <c r="D309" s="24">
        <v>1.93</v>
      </c>
      <c r="E309" s="24">
        <v>5.74</v>
      </c>
      <c r="F309" s="24">
        <v>1.72</v>
      </c>
      <c r="G309" s="24">
        <v>1.72</v>
      </c>
      <c r="H309" s="24">
        <v>14.6</v>
      </c>
      <c r="I309" s="24">
        <v>80.275480919999993</v>
      </c>
      <c r="J309" s="24">
        <v>0.24</v>
      </c>
      <c r="K309" s="24">
        <v>0.94</v>
      </c>
      <c r="L309" s="24">
        <v>0</v>
      </c>
      <c r="M309" s="24">
        <v>0</v>
      </c>
      <c r="N309" s="24">
        <v>1.75</v>
      </c>
      <c r="O309" s="24">
        <v>11.6</v>
      </c>
      <c r="P309" s="24">
        <v>1.25</v>
      </c>
      <c r="Q309" s="24">
        <v>0</v>
      </c>
      <c r="R309" s="24">
        <v>0</v>
      </c>
      <c r="S309" s="24">
        <v>0.14000000000000001</v>
      </c>
      <c r="T309" s="24">
        <v>1.0900000000000001</v>
      </c>
      <c r="U309" s="24">
        <v>142.66</v>
      </c>
      <c r="V309" s="24">
        <v>317.95999999999998</v>
      </c>
      <c r="W309" s="24">
        <v>11.24</v>
      </c>
      <c r="X309" s="24">
        <v>15.92</v>
      </c>
      <c r="Y309" s="24">
        <v>40.020000000000003</v>
      </c>
      <c r="Z309" s="24">
        <v>0.66</v>
      </c>
      <c r="AA309" s="24">
        <v>0</v>
      </c>
      <c r="AB309" s="24">
        <v>942.19</v>
      </c>
      <c r="AC309" s="24">
        <v>174.31</v>
      </c>
      <c r="AD309" s="24">
        <v>0.84</v>
      </c>
      <c r="AE309" s="24">
        <v>7.0000000000000007E-2</v>
      </c>
      <c r="AF309" s="24">
        <v>0.04</v>
      </c>
      <c r="AG309" s="24">
        <v>0.7</v>
      </c>
      <c r="AH309" s="24">
        <v>1.24</v>
      </c>
      <c r="AI309" s="24">
        <v>4.41</v>
      </c>
      <c r="AJ309" s="25">
        <v>0</v>
      </c>
      <c r="AK309" s="25">
        <v>48.91</v>
      </c>
      <c r="AL309" s="25">
        <v>52.8</v>
      </c>
      <c r="AM309" s="25">
        <v>84.78</v>
      </c>
      <c r="AN309" s="25">
        <v>50.35</v>
      </c>
      <c r="AO309" s="25">
        <v>16.420000000000002</v>
      </c>
      <c r="AP309" s="25">
        <v>44.18</v>
      </c>
      <c r="AQ309" s="25">
        <v>17.54</v>
      </c>
      <c r="AR309" s="25">
        <v>57.87</v>
      </c>
      <c r="AS309" s="25">
        <v>55.81</v>
      </c>
      <c r="AT309" s="25">
        <v>110.44</v>
      </c>
      <c r="AU309" s="25">
        <v>69.8</v>
      </c>
      <c r="AV309" s="25">
        <v>22.08</v>
      </c>
      <c r="AW309" s="25">
        <v>47.19</v>
      </c>
      <c r="AX309" s="25">
        <v>343.9</v>
      </c>
      <c r="AY309" s="25">
        <v>0</v>
      </c>
      <c r="AZ309" s="25">
        <v>85.19</v>
      </c>
      <c r="BA309" s="25">
        <v>51.12</v>
      </c>
      <c r="BB309" s="25">
        <v>33.840000000000003</v>
      </c>
      <c r="BC309" s="25">
        <v>21.41</v>
      </c>
      <c r="BD309" s="25">
        <v>0</v>
      </c>
      <c r="BE309" s="25">
        <v>0</v>
      </c>
      <c r="BF309" s="25">
        <v>0</v>
      </c>
      <c r="BG309" s="25">
        <v>0</v>
      </c>
      <c r="BH309" s="25">
        <v>0</v>
      </c>
      <c r="BI309" s="25">
        <v>0</v>
      </c>
      <c r="BJ309" s="25">
        <v>0</v>
      </c>
      <c r="BK309" s="25">
        <v>0.14000000000000001</v>
      </c>
      <c r="BL309" s="25">
        <v>0</v>
      </c>
      <c r="BM309" s="25">
        <v>7.0000000000000007E-2</v>
      </c>
      <c r="BN309" s="25">
        <v>0</v>
      </c>
      <c r="BO309" s="25">
        <v>0.01</v>
      </c>
      <c r="BP309" s="25">
        <v>0</v>
      </c>
      <c r="BQ309" s="25">
        <v>0</v>
      </c>
      <c r="BR309" s="25">
        <v>0</v>
      </c>
      <c r="BS309" s="25">
        <v>0.42</v>
      </c>
      <c r="BT309" s="25">
        <v>0</v>
      </c>
      <c r="BU309" s="25">
        <v>0</v>
      </c>
      <c r="BV309" s="25">
        <v>0.9</v>
      </c>
      <c r="BW309" s="25">
        <v>0</v>
      </c>
      <c r="BX309" s="25">
        <v>0</v>
      </c>
      <c r="BY309" s="25">
        <v>0</v>
      </c>
      <c r="BZ309" s="25">
        <v>0</v>
      </c>
      <c r="CA309" s="25">
        <v>0</v>
      </c>
      <c r="CB309" s="25">
        <v>187.49</v>
      </c>
      <c r="CC309" s="26"/>
      <c r="CD309" s="26"/>
      <c r="CE309" s="25">
        <v>157.03</v>
      </c>
      <c r="CG309" s="25">
        <v>16.97</v>
      </c>
      <c r="CH309" s="25">
        <v>10.94</v>
      </c>
      <c r="CI309" s="25">
        <v>13.96</v>
      </c>
      <c r="CJ309" s="25">
        <v>518.98</v>
      </c>
      <c r="CK309" s="25">
        <v>310.70999999999998</v>
      </c>
      <c r="CL309" s="25">
        <v>414.85</v>
      </c>
      <c r="CM309" s="25">
        <v>32.32</v>
      </c>
      <c r="CN309" s="25">
        <v>15.85</v>
      </c>
      <c r="CO309" s="25">
        <v>24.08</v>
      </c>
      <c r="CP309" s="25">
        <v>0</v>
      </c>
      <c r="CQ309" s="25">
        <v>0.36</v>
      </c>
    </row>
    <row r="310" spans="1:95" s="25" customFormat="1" x14ac:dyDescent="0.25">
      <c r="A310" s="22" t="str">
        <f>"3/3"</f>
        <v>3/3</v>
      </c>
      <c r="B310" s="23" t="s">
        <v>132</v>
      </c>
      <c r="C310" s="24">
        <v>150</v>
      </c>
      <c r="D310" s="24">
        <v>3.11</v>
      </c>
      <c r="E310" s="24">
        <v>0.55000000000000004</v>
      </c>
      <c r="F310" s="24">
        <v>3.54</v>
      </c>
      <c r="G310" s="24">
        <v>0.51</v>
      </c>
      <c r="H310" s="24">
        <v>22.09</v>
      </c>
      <c r="I310" s="24">
        <v>131.52052499999999</v>
      </c>
      <c r="J310" s="24">
        <v>2.2200000000000002</v>
      </c>
      <c r="K310" s="24">
        <v>0.08</v>
      </c>
      <c r="L310" s="24">
        <v>0</v>
      </c>
      <c r="M310" s="24">
        <v>0</v>
      </c>
      <c r="N310" s="24">
        <v>2.16</v>
      </c>
      <c r="O310" s="24">
        <v>18.23</v>
      </c>
      <c r="P310" s="24">
        <v>1.7</v>
      </c>
      <c r="Q310" s="24">
        <v>0</v>
      </c>
      <c r="R310" s="24">
        <v>0</v>
      </c>
      <c r="S310" s="24">
        <v>0.28999999999999998</v>
      </c>
      <c r="T310" s="24">
        <v>1.89</v>
      </c>
      <c r="U310" s="24">
        <v>77.84</v>
      </c>
      <c r="V310" s="24">
        <v>636.26</v>
      </c>
      <c r="W310" s="24">
        <v>33.96</v>
      </c>
      <c r="X310" s="24">
        <v>30.35</v>
      </c>
      <c r="Y310" s="24">
        <v>86.82</v>
      </c>
      <c r="Z310" s="24">
        <v>1.1200000000000001</v>
      </c>
      <c r="AA310" s="24">
        <v>18.75</v>
      </c>
      <c r="AB310" s="24">
        <v>34.11</v>
      </c>
      <c r="AC310" s="24">
        <v>25.05</v>
      </c>
      <c r="AD310" s="24">
        <v>0.17</v>
      </c>
      <c r="AE310" s="24">
        <v>0.12</v>
      </c>
      <c r="AF310" s="24">
        <v>0.1</v>
      </c>
      <c r="AG310" s="24">
        <v>1.33</v>
      </c>
      <c r="AH310" s="24">
        <v>2.59</v>
      </c>
      <c r="AI310" s="24">
        <v>5.45</v>
      </c>
      <c r="AJ310" s="25">
        <v>0</v>
      </c>
      <c r="AK310" s="25">
        <v>33.56</v>
      </c>
      <c r="AL310" s="25">
        <v>52.76</v>
      </c>
      <c r="AM310" s="25">
        <v>66.83</v>
      </c>
      <c r="AN310" s="25">
        <v>78.55</v>
      </c>
      <c r="AO310" s="25">
        <v>13.43</v>
      </c>
      <c r="AP310" s="25">
        <v>52.97</v>
      </c>
      <c r="AQ310" s="25">
        <v>27.18</v>
      </c>
      <c r="AR310" s="25">
        <v>54.08</v>
      </c>
      <c r="AS310" s="25">
        <v>75.67</v>
      </c>
      <c r="AT310" s="25">
        <v>206.13</v>
      </c>
      <c r="AU310" s="25">
        <v>91.81</v>
      </c>
      <c r="AV310" s="25">
        <v>19.2</v>
      </c>
      <c r="AW310" s="25">
        <v>53.44</v>
      </c>
      <c r="AX310" s="25">
        <v>287.20999999999998</v>
      </c>
      <c r="AY310" s="25">
        <v>0</v>
      </c>
      <c r="AZ310" s="25">
        <v>40.19</v>
      </c>
      <c r="BA310" s="25">
        <v>36.549999999999997</v>
      </c>
      <c r="BB310" s="25">
        <v>39.97</v>
      </c>
      <c r="BC310" s="25">
        <v>17.03</v>
      </c>
      <c r="BD310" s="25">
        <v>0.1</v>
      </c>
      <c r="BE310" s="25">
        <v>0.04</v>
      </c>
      <c r="BF310" s="25">
        <v>0.02</v>
      </c>
      <c r="BG310" s="25">
        <v>0.05</v>
      </c>
      <c r="BH310" s="25">
        <v>0.06</v>
      </c>
      <c r="BI310" s="25">
        <v>0.28999999999999998</v>
      </c>
      <c r="BJ310" s="25">
        <v>0</v>
      </c>
      <c r="BK310" s="25">
        <v>0.88</v>
      </c>
      <c r="BL310" s="25">
        <v>0</v>
      </c>
      <c r="BM310" s="25">
        <v>0.26</v>
      </c>
      <c r="BN310" s="25">
        <v>0</v>
      </c>
      <c r="BO310" s="25">
        <v>0</v>
      </c>
      <c r="BP310" s="25">
        <v>0</v>
      </c>
      <c r="BQ310" s="25">
        <v>0.05</v>
      </c>
      <c r="BR310" s="25">
        <v>0.09</v>
      </c>
      <c r="BS310" s="25">
        <v>0.85</v>
      </c>
      <c r="BT310" s="25">
        <v>0</v>
      </c>
      <c r="BU310" s="25">
        <v>0</v>
      </c>
      <c r="BV310" s="25">
        <v>0.14000000000000001</v>
      </c>
      <c r="BW310" s="25">
        <v>0</v>
      </c>
      <c r="BX310" s="25">
        <v>0</v>
      </c>
      <c r="BY310" s="25">
        <v>0</v>
      </c>
      <c r="BZ310" s="25">
        <v>0</v>
      </c>
      <c r="CA310" s="25">
        <v>0</v>
      </c>
      <c r="CB310" s="25">
        <v>123.74</v>
      </c>
      <c r="CC310" s="26"/>
      <c r="CD310" s="26"/>
      <c r="CE310" s="25">
        <v>24.43</v>
      </c>
      <c r="CG310" s="25">
        <v>17.59</v>
      </c>
      <c r="CH310" s="25">
        <v>11.66</v>
      </c>
      <c r="CI310" s="25">
        <v>14.63</v>
      </c>
      <c r="CJ310" s="25">
        <v>602.05999999999995</v>
      </c>
      <c r="CK310" s="25">
        <v>529.20000000000005</v>
      </c>
      <c r="CL310" s="25">
        <v>565.63</v>
      </c>
      <c r="CM310" s="25">
        <v>24.41</v>
      </c>
      <c r="CN310" s="25">
        <v>3.59</v>
      </c>
      <c r="CO310" s="25">
        <v>14</v>
      </c>
      <c r="CP310" s="25">
        <v>0</v>
      </c>
      <c r="CQ310" s="25">
        <v>0.23</v>
      </c>
    </row>
    <row r="311" spans="1:95" s="15" customFormat="1" x14ac:dyDescent="0.25">
      <c r="A311" s="18" t="str">
        <f>"2/9"</f>
        <v>2/9</v>
      </c>
      <c r="B311" s="19" t="s">
        <v>177</v>
      </c>
      <c r="C311" s="20">
        <v>70</v>
      </c>
      <c r="D311" s="20">
        <v>8.15</v>
      </c>
      <c r="E311" s="20">
        <v>7.93</v>
      </c>
      <c r="F311" s="20">
        <v>7.83</v>
      </c>
      <c r="G311" s="20">
        <v>0.02</v>
      </c>
      <c r="H311" s="20">
        <v>1.7</v>
      </c>
      <c r="I311" s="20">
        <v>109.76811999999998</v>
      </c>
      <c r="J311" s="20">
        <v>3.12</v>
      </c>
      <c r="K311" s="20">
        <v>0.05</v>
      </c>
      <c r="L311" s="20">
        <v>0</v>
      </c>
      <c r="M311" s="20">
        <v>0</v>
      </c>
      <c r="N311" s="20">
        <v>0.16</v>
      </c>
      <c r="O311" s="20">
        <v>1.43</v>
      </c>
      <c r="P311" s="20">
        <v>0.12</v>
      </c>
      <c r="Q311" s="20">
        <v>0</v>
      </c>
      <c r="R311" s="20">
        <v>0</v>
      </c>
      <c r="S311" s="20">
        <v>0</v>
      </c>
      <c r="T311" s="20">
        <v>0.79</v>
      </c>
      <c r="U311" s="20">
        <v>101.84</v>
      </c>
      <c r="V311" s="20">
        <v>54.66</v>
      </c>
      <c r="W311" s="20">
        <v>8.27</v>
      </c>
      <c r="X311" s="20">
        <v>6.98</v>
      </c>
      <c r="Y311" s="20">
        <v>58.24</v>
      </c>
      <c r="Z311" s="20">
        <v>0.66</v>
      </c>
      <c r="AA311" s="20">
        <v>21.11</v>
      </c>
      <c r="AB311" s="20">
        <v>11.13</v>
      </c>
      <c r="AC311" s="20">
        <v>44.23</v>
      </c>
      <c r="AD311" s="20">
        <v>0.3</v>
      </c>
      <c r="AE311" s="20">
        <v>0.02</v>
      </c>
      <c r="AF311" s="20">
        <v>0.05</v>
      </c>
      <c r="AG311" s="20">
        <v>3</v>
      </c>
      <c r="AH311" s="20">
        <v>6.11</v>
      </c>
      <c r="AI311" s="20">
        <v>0.3</v>
      </c>
      <c r="AJ311" s="15">
        <v>0</v>
      </c>
      <c r="AK311" s="15">
        <v>390.93</v>
      </c>
      <c r="AL311" s="15">
        <v>310.14999999999998</v>
      </c>
      <c r="AM311" s="15">
        <v>630.47</v>
      </c>
      <c r="AN311" s="15">
        <v>692.84</v>
      </c>
      <c r="AO311" s="15">
        <v>207.96</v>
      </c>
      <c r="AP311" s="15">
        <v>378.44</v>
      </c>
      <c r="AQ311" s="15">
        <v>130.07</v>
      </c>
      <c r="AR311" s="15">
        <v>333.66</v>
      </c>
      <c r="AS311" s="15">
        <v>508.56</v>
      </c>
      <c r="AT311" s="15">
        <v>540.55999999999995</v>
      </c>
      <c r="AU311" s="15">
        <v>716.5</v>
      </c>
      <c r="AV311" s="15">
        <v>215.71</v>
      </c>
      <c r="AW311" s="15">
        <v>604.35</v>
      </c>
      <c r="AX311" s="15">
        <v>1182.8599999999999</v>
      </c>
      <c r="AY311" s="15">
        <v>65.64</v>
      </c>
      <c r="AZ311" s="15">
        <v>400.47</v>
      </c>
      <c r="BA311" s="15">
        <v>383.88</v>
      </c>
      <c r="BB311" s="15">
        <v>284.16000000000003</v>
      </c>
      <c r="BC311" s="15">
        <v>101.34</v>
      </c>
      <c r="BD311" s="15">
        <v>0.04</v>
      </c>
      <c r="BE311" s="15">
        <v>0.02</v>
      </c>
      <c r="BF311" s="15">
        <v>0.01</v>
      </c>
      <c r="BG311" s="15">
        <v>0.02</v>
      </c>
      <c r="BH311" s="15">
        <v>0.03</v>
      </c>
      <c r="BI311" s="15">
        <v>0.13</v>
      </c>
      <c r="BJ311" s="15">
        <v>0</v>
      </c>
      <c r="BK311" s="15">
        <v>0.35</v>
      </c>
      <c r="BL311" s="15">
        <v>0</v>
      </c>
      <c r="BM311" s="15">
        <v>0.11</v>
      </c>
      <c r="BN311" s="15">
        <v>0</v>
      </c>
      <c r="BO311" s="15">
        <v>0</v>
      </c>
      <c r="BP311" s="15">
        <v>0</v>
      </c>
      <c r="BQ311" s="15">
        <v>0.02</v>
      </c>
      <c r="BR311" s="15">
        <v>0.04</v>
      </c>
      <c r="BS311" s="15">
        <v>0.28999999999999998</v>
      </c>
      <c r="BT311" s="15">
        <v>0</v>
      </c>
      <c r="BU311" s="15">
        <v>0</v>
      </c>
      <c r="BV311" s="15">
        <v>0.02</v>
      </c>
      <c r="BW311" s="15">
        <v>0</v>
      </c>
      <c r="BX311" s="15">
        <v>0</v>
      </c>
      <c r="BY311" s="15">
        <v>0</v>
      </c>
      <c r="BZ311" s="15">
        <v>0</v>
      </c>
      <c r="CA311" s="15">
        <v>0</v>
      </c>
      <c r="CB311" s="15">
        <v>70.760000000000005</v>
      </c>
      <c r="CC311" s="21"/>
      <c r="CD311" s="21"/>
      <c r="CE311" s="15">
        <v>22.96</v>
      </c>
      <c r="CG311" s="15">
        <v>13.15</v>
      </c>
      <c r="CH311" s="15">
        <v>6.55</v>
      </c>
      <c r="CI311" s="15">
        <v>9.85</v>
      </c>
      <c r="CJ311" s="15">
        <v>1215.1300000000001</v>
      </c>
      <c r="CK311" s="15">
        <v>751.26</v>
      </c>
      <c r="CL311" s="15">
        <v>983.2</v>
      </c>
      <c r="CM311" s="15">
        <v>13.8</v>
      </c>
      <c r="CN311" s="15">
        <v>9.11</v>
      </c>
      <c r="CO311" s="15">
        <v>11.47</v>
      </c>
      <c r="CP311" s="15">
        <v>0</v>
      </c>
      <c r="CQ311" s="15">
        <v>0.35</v>
      </c>
    </row>
    <row r="312" spans="1:95" s="16" customFormat="1" x14ac:dyDescent="0.25">
      <c r="A312" s="27"/>
      <c r="B312" s="28" t="s">
        <v>118</v>
      </c>
      <c r="C312" s="29">
        <f>SUM(C305:C311)</f>
        <v>670</v>
      </c>
      <c r="D312" s="29">
        <v>16.690000000000001</v>
      </c>
      <c r="E312" s="29">
        <v>14.21</v>
      </c>
      <c r="F312" s="29">
        <v>16.64</v>
      </c>
      <c r="G312" s="29">
        <v>5.81</v>
      </c>
      <c r="H312" s="29">
        <v>83.05</v>
      </c>
      <c r="I312" s="29">
        <v>539.04999999999995</v>
      </c>
      <c r="J312" s="29">
        <v>6.05</v>
      </c>
      <c r="K312" s="29">
        <v>3.01</v>
      </c>
      <c r="L312" s="29">
        <v>0</v>
      </c>
      <c r="M312" s="29">
        <v>0</v>
      </c>
      <c r="N312" s="29">
        <v>27.08</v>
      </c>
      <c r="O312" s="29">
        <v>49.78</v>
      </c>
      <c r="P312" s="29">
        <v>6.2</v>
      </c>
      <c r="Q312" s="29">
        <v>0</v>
      </c>
      <c r="R312" s="29">
        <v>0</v>
      </c>
      <c r="S312" s="29">
        <v>1.04</v>
      </c>
      <c r="T312" s="29">
        <v>5.77</v>
      </c>
      <c r="U312" s="29">
        <v>630.16999999999996</v>
      </c>
      <c r="V312" s="29">
        <v>1298.5</v>
      </c>
      <c r="W312" s="29">
        <v>77.25</v>
      </c>
      <c r="X312" s="29">
        <v>75.260000000000005</v>
      </c>
      <c r="Y312" s="29">
        <v>242.25</v>
      </c>
      <c r="Z312" s="29">
        <v>4.46</v>
      </c>
      <c r="AA312" s="29">
        <v>39.86</v>
      </c>
      <c r="AB312" s="29">
        <v>1459.27</v>
      </c>
      <c r="AC312" s="29">
        <v>337.76</v>
      </c>
      <c r="AD312" s="29">
        <v>3.05</v>
      </c>
      <c r="AE312" s="29">
        <v>0.28000000000000003</v>
      </c>
      <c r="AF312" s="29">
        <v>0.23</v>
      </c>
      <c r="AG312" s="29">
        <v>5.53</v>
      </c>
      <c r="AH312" s="29">
        <v>10.98</v>
      </c>
      <c r="AI312" s="29">
        <v>13.57</v>
      </c>
      <c r="AJ312" s="16">
        <v>0</v>
      </c>
      <c r="AK312" s="16">
        <v>619.57000000000005</v>
      </c>
      <c r="AL312" s="16">
        <v>552.80999999999995</v>
      </c>
      <c r="AM312" s="16">
        <v>995.99</v>
      </c>
      <c r="AN312" s="16">
        <v>930.32</v>
      </c>
      <c r="AO312" s="16">
        <v>282.14999999999998</v>
      </c>
      <c r="AP312" s="16">
        <v>574.70000000000005</v>
      </c>
      <c r="AQ312" s="16">
        <v>212.72</v>
      </c>
      <c r="AR312" s="16">
        <v>610.04</v>
      </c>
      <c r="AS312" s="16">
        <v>767.24</v>
      </c>
      <c r="AT312" s="16">
        <v>1020.52</v>
      </c>
      <c r="AU312" s="16">
        <v>1101.9000000000001</v>
      </c>
      <c r="AV312" s="16">
        <v>316.02999999999997</v>
      </c>
      <c r="AW312" s="16">
        <v>832.66</v>
      </c>
      <c r="AX312" s="16">
        <v>2620.86</v>
      </c>
      <c r="AY312" s="16">
        <v>65.64</v>
      </c>
      <c r="AZ312" s="16">
        <v>778.1</v>
      </c>
      <c r="BA312" s="16">
        <v>605.08000000000004</v>
      </c>
      <c r="BB312" s="16">
        <v>445.25</v>
      </c>
      <c r="BC312" s="16">
        <v>201.92</v>
      </c>
      <c r="BD312" s="16">
        <v>0.14000000000000001</v>
      </c>
      <c r="BE312" s="16">
        <v>0.06</v>
      </c>
      <c r="BF312" s="16">
        <v>0.03</v>
      </c>
      <c r="BG312" s="16">
        <v>0.08</v>
      </c>
      <c r="BH312" s="16">
        <v>0.09</v>
      </c>
      <c r="BI312" s="16">
        <v>0.41</v>
      </c>
      <c r="BJ312" s="16">
        <v>0</v>
      </c>
      <c r="BK312" s="16">
        <v>1.6</v>
      </c>
      <c r="BL312" s="16">
        <v>0</v>
      </c>
      <c r="BM312" s="16">
        <v>0.56000000000000005</v>
      </c>
      <c r="BN312" s="16">
        <v>0.02</v>
      </c>
      <c r="BO312" s="16">
        <v>0.03</v>
      </c>
      <c r="BP312" s="16">
        <v>0</v>
      </c>
      <c r="BQ312" s="16">
        <v>0.08</v>
      </c>
      <c r="BR312" s="16">
        <v>0.13</v>
      </c>
      <c r="BS312" s="16">
        <v>2.31</v>
      </c>
      <c r="BT312" s="16">
        <v>0</v>
      </c>
      <c r="BU312" s="16">
        <v>0</v>
      </c>
      <c r="BV312" s="16">
        <v>2.97</v>
      </c>
      <c r="BW312" s="16">
        <v>0.02</v>
      </c>
      <c r="BX312" s="16">
        <v>0</v>
      </c>
      <c r="BY312" s="16">
        <v>0</v>
      </c>
      <c r="BZ312" s="16">
        <v>0</v>
      </c>
      <c r="CA312" s="16">
        <v>0</v>
      </c>
      <c r="CB312" s="16">
        <v>659.99</v>
      </c>
      <c r="CC312" s="13"/>
      <c r="CD312" s="13" t="e">
        <f>$I$312/#REF!*100</f>
        <v>#REF!</v>
      </c>
      <c r="CE312" s="16">
        <v>283.07</v>
      </c>
      <c r="CG312" s="16">
        <v>65.709999999999994</v>
      </c>
      <c r="CH312" s="16">
        <v>42.06</v>
      </c>
      <c r="CI312" s="16">
        <v>53.88</v>
      </c>
      <c r="CJ312" s="16">
        <v>3658.34</v>
      </c>
      <c r="CK312" s="16">
        <v>2152.11</v>
      </c>
      <c r="CL312" s="16">
        <v>2905.22</v>
      </c>
      <c r="CM312" s="16">
        <v>121.88</v>
      </c>
      <c r="CN312" s="16">
        <v>58.87</v>
      </c>
      <c r="CO312" s="16">
        <v>90.39</v>
      </c>
      <c r="CP312" s="16">
        <v>18</v>
      </c>
      <c r="CQ312" s="16">
        <v>1.19</v>
      </c>
    </row>
    <row r="313" spans="1:95" x14ac:dyDescent="0.25">
      <c r="B313" s="17" t="s">
        <v>119</v>
      </c>
    </row>
    <row r="314" spans="1:95" s="25" customFormat="1" x14ac:dyDescent="0.25">
      <c r="A314" s="22" t="str">
        <f>"-"</f>
        <v>-</v>
      </c>
      <c r="B314" s="23" t="s">
        <v>112</v>
      </c>
      <c r="C314" s="24">
        <v>20</v>
      </c>
      <c r="D314" s="24">
        <v>1.32</v>
      </c>
      <c r="E314" s="24">
        <v>0</v>
      </c>
      <c r="F314" s="24">
        <v>0.13</v>
      </c>
      <c r="G314" s="24">
        <v>0.13</v>
      </c>
      <c r="H314" s="24">
        <v>9.3800000000000008</v>
      </c>
      <c r="I314" s="24">
        <v>44.780199999999994</v>
      </c>
      <c r="J314" s="24">
        <v>0</v>
      </c>
      <c r="K314" s="24">
        <v>0</v>
      </c>
      <c r="L314" s="24">
        <v>0</v>
      </c>
      <c r="M314" s="24">
        <v>0</v>
      </c>
      <c r="N314" s="24">
        <v>0.22</v>
      </c>
      <c r="O314" s="24">
        <v>9.1199999999999992</v>
      </c>
      <c r="P314" s="24">
        <v>0.04</v>
      </c>
      <c r="Q314" s="24">
        <v>0</v>
      </c>
      <c r="R314" s="24">
        <v>0</v>
      </c>
      <c r="S314" s="24">
        <v>0</v>
      </c>
      <c r="T314" s="24">
        <v>0.36</v>
      </c>
      <c r="U314" s="24">
        <v>0</v>
      </c>
      <c r="V314" s="24">
        <v>0</v>
      </c>
      <c r="W314" s="24">
        <v>0</v>
      </c>
      <c r="X314" s="24">
        <v>0</v>
      </c>
      <c r="Y314" s="24">
        <v>0</v>
      </c>
      <c r="Z314" s="24">
        <v>0</v>
      </c>
      <c r="AA314" s="24">
        <v>0</v>
      </c>
      <c r="AB314" s="24">
        <v>0</v>
      </c>
      <c r="AC314" s="24">
        <v>0</v>
      </c>
      <c r="AD314" s="24">
        <v>0</v>
      </c>
      <c r="AE314" s="24">
        <v>0</v>
      </c>
      <c r="AF314" s="24">
        <v>0</v>
      </c>
      <c r="AG314" s="24">
        <v>0</v>
      </c>
      <c r="AH314" s="24">
        <v>0</v>
      </c>
      <c r="AI314" s="24">
        <v>0</v>
      </c>
      <c r="AJ314" s="25">
        <v>0</v>
      </c>
      <c r="AK314" s="25">
        <v>63.86</v>
      </c>
      <c r="AL314" s="25">
        <v>66.47</v>
      </c>
      <c r="AM314" s="25">
        <v>101.79</v>
      </c>
      <c r="AN314" s="25">
        <v>33.76</v>
      </c>
      <c r="AO314" s="25">
        <v>20.010000000000002</v>
      </c>
      <c r="AP314" s="25">
        <v>40.020000000000003</v>
      </c>
      <c r="AQ314" s="25">
        <v>15.14</v>
      </c>
      <c r="AR314" s="25">
        <v>72.38</v>
      </c>
      <c r="AS314" s="25">
        <v>44.89</v>
      </c>
      <c r="AT314" s="25">
        <v>62.64</v>
      </c>
      <c r="AU314" s="25">
        <v>51.68</v>
      </c>
      <c r="AV314" s="25">
        <v>27.14</v>
      </c>
      <c r="AW314" s="25">
        <v>48.02</v>
      </c>
      <c r="AX314" s="25">
        <v>401.59</v>
      </c>
      <c r="AY314" s="25">
        <v>0</v>
      </c>
      <c r="AZ314" s="25">
        <v>130.85</v>
      </c>
      <c r="BA314" s="25">
        <v>56.9</v>
      </c>
      <c r="BB314" s="25">
        <v>37.76</v>
      </c>
      <c r="BC314" s="25">
        <v>29.93</v>
      </c>
      <c r="BD314" s="25">
        <v>0</v>
      </c>
      <c r="BE314" s="25">
        <v>0</v>
      </c>
      <c r="BF314" s="25">
        <v>0</v>
      </c>
      <c r="BG314" s="25">
        <v>0</v>
      </c>
      <c r="BH314" s="25">
        <v>0</v>
      </c>
      <c r="BI314" s="25">
        <v>0</v>
      </c>
      <c r="BJ314" s="25">
        <v>0</v>
      </c>
      <c r="BK314" s="25">
        <v>0.02</v>
      </c>
      <c r="BL314" s="25">
        <v>0</v>
      </c>
      <c r="BM314" s="25">
        <v>0</v>
      </c>
      <c r="BN314" s="25">
        <v>0</v>
      </c>
      <c r="BO314" s="25">
        <v>0</v>
      </c>
      <c r="BP314" s="25">
        <v>0</v>
      </c>
      <c r="BQ314" s="25">
        <v>0</v>
      </c>
      <c r="BR314" s="25">
        <v>0</v>
      </c>
      <c r="BS314" s="25">
        <v>0.01</v>
      </c>
      <c r="BT314" s="25">
        <v>0</v>
      </c>
      <c r="BU314" s="25">
        <v>0</v>
      </c>
      <c r="BV314" s="25">
        <v>0.06</v>
      </c>
      <c r="BW314" s="25">
        <v>0</v>
      </c>
      <c r="BX314" s="25">
        <v>0</v>
      </c>
      <c r="BY314" s="25">
        <v>0</v>
      </c>
      <c r="BZ314" s="25">
        <v>0</v>
      </c>
      <c r="CA314" s="25">
        <v>0</v>
      </c>
      <c r="CB314" s="25">
        <v>7.82</v>
      </c>
      <c r="CC314" s="26"/>
      <c r="CD314" s="26"/>
      <c r="CE314" s="25">
        <v>0</v>
      </c>
      <c r="CG314" s="25">
        <v>0</v>
      </c>
      <c r="CH314" s="25">
        <v>0</v>
      </c>
      <c r="CI314" s="25">
        <v>0</v>
      </c>
      <c r="CJ314" s="25">
        <v>665</v>
      </c>
      <c r="CK314" s="25">
        <v>256.2</v>
      </c>
      <c r="CL314" s="25">
        <v>460.6</v>
      </c>
      <c r="CM314" s="25">
        <v>5.32</v>
      </c>
      <c r="CN314" s="25">
        <v>5.32</v>
      </c>
      <c r="CO314" s="25">
        <v>5.32</v>
      </c>
      <c r="CP314" s="25">
        <v>0</v>
      </c>
      <c r="CQ314" s="25">
        <v>0</v>
      </c>
    </row>
    <row r="315" spans="1:95" s="25" customFormat="1" x14ac:dyDescent="0.25">
      <c r="A315" s="22" t="str">
        <f>"-"</f>
        <v>-</v>
      </c>
      <c r="B315" s="23" t="s">
        <v>113</v>
      </c>
      <c r="C315" s="24">
        <v>20</v>
      </c>
      <c r="D315" s="24">
        <v>1.32</v>
      </c>
      <c r="E315" s="24">
        <v>0</v>
      </c>
      <c r="F315" s="24">
        <v>0.24</v>
      </c>
      <c r="G315" s="24">
        <v>0.24</v>
      </c>
      <c r="H315" s="24">
        <v>8.34</v>
      </c>
      <c r="I315" s="24">
        <v>38.676000000000002</v>
      </c>
      <c r="J315" s="24">
        <v>0.04</v>
      </c>
      <c r="K315" s="24">
        <v>0</v>
      </c>
      <c r="L315" s="24">
        <v>0</v>
      </c>
      <c r="M315" s="24">
        <v>0</v>
      </c>
      <c r="N315" s="24">
        <v>0.24</v>
      </c>
      <c r="O315" s="24">
        <v>6.44</v>
      </c>
      <c r="P315" s="24">
        <v>1.66</v>
      </c>
      <c r="Q315" s="24">
        <v>0</v>
      </c>
      <c r="R315" s="24">
        <v>0</v>
      </c>
      <c r="S315" s="24">
        <v>0.2</v>
      </c>
      <c r="T315" s="24">
        <v>0.5</v>
      </c>
      <c r="U315" s="24">
        <v>122</v>
      </c>
      <c r="V315" s="24">
        <v>49</v>
      </c>
      <c r="W315" s="24">
        <v>7</v>
      </c>
      <c r="X315" s="24">
        <v>9.4</v>
      </c>
      <c r="Y315" s="24">
        <v>31.6</v>
      </c>
      <c r="Z315" s="24">
        <v>0.78</v>
      </c>
      <c r="AA315" s="24">
        <v>0</v>
      </c>
      <c r="AB315" s="24">
        <v>1</v>
      </c>
      <c r="AC315" s="24">
        <v>0.2</v>
      </c>
      <c r="AD315" s="24">
        <v>0.28000000000000003</v>
      </c>
      <c r="AE315" s="24">
        <v>0.04</v>
      </c>
      <c r="AF315" s="24">
        <v>0.02</v>
      </c>
      <c r="AG315" s="24">
        <v>0.14000000000000001</v>
      </c>
      <c r="AH315" s="24">
        <v>0.4</v>
      </c>
      <c r="AI315" s="24">
        <v>0</v>
      </c>
      <c r="AJ315" s="25">
        <v>0</v>
      </c>
      <c r="AK315" s="25">
        <v>64.400000000000006</v>
      </c>
      <c r="AL315" s="25">
        <v>49.6</v>
      </c>
      <c r="AM315" s="25">
        <v>85.4</v>
      </c>
      <c r="AN315" s="25">
        <v>44.6</v>
      </c>
      <c r="AO315" s="25">
        <v>18.600000000000001</v>
      </c>
      <c r="AP315" s="25">
        <v>39.6</v>
      </c>
      <c r="AQ315" s="25">
        <v>16</v>
      </c>
      <c r="AR315" s="25">
        <v>74.2</v>
      </c>
      <c r="AS315" s="25">
        <v>59.4</v>
      </c>
      <c r="AT315" s="25">
        <v>58.2</v>
      </c>
      <c r="AU315" s="25">
        <v>92.8</v>
      </c>
      <c r="AV315" s="25">
        <v>24.8</v>
      </c>
      <c r="AW315" s="25">
        <v>62</v>
      </c>
      <c r="AX315" s="25">
        <v>311.8</v>
      </c>
      <c r="AY315" s="25">
        <v>0</v>
      </c>
      <c r="AZ315" s="25">
        <v>105.2</v>
      </c>
      <c r="BA315" s="25">
        <v>58.2</v>
      </c>
      <c r="BB315" s="25">
        <v>36</v>
      </c>
      <c r="BC315" s="25">
        <v>26</v>
      </c>
      <c r="BD315" s="25">
        <v>0</v>
      </c>
      <c r="BE315" s="25">
        <v>0</v>
      </c>
      <c r="BF315" s="25">
        <v>0</v>
      </c>
      <c r="BG315" s="25">
        <v>0</v>
      </c>
      <c r="BH315" s="25">
        <v>0</v>
      </c>
      <c r="BI315" s="25">
        <v>0</v>
      </c>
      <c r="BJ315" s="25">
        <v>0</v>
      </c>
      <c r="BK315" s="25">
        <v>0.03</v>
      </c>
      <c r="BL315" s="25">
        <v>0</v>
      </c>
      <c r="BM315" s="25">
        <v>0</v>
      </c>
      <c r="BN315" s="25">
        <v>0</v>
      </c>
      <c r="BO315" s="25">
        <v>0</v>
      </c>
      <c r="BP315" s="25">
        <v>0</v>
      </c>
      <c r="BQ315" s="25">
        <v>0</v>
      </c>
      <c r="BR315" s="25">
        <v>0</v>
      </c>
      <c r="BS315" s="25">
        <v>0.02</v>
      </c>
      <c r="BT315" s="25">
        <v>0</v>
      </c>
      <c r="BU315" s="25">
        <v>0</v>
      </c>
      <c r="BV315" s="25">
        <v>0.1</v>
      </c>
      <c r="BW315" s="25">
        <v>0.02</v>
      </c>
      <c r="BX315" s="25">
        <v>0</v>
      </c>
      <c r="BY315" s="25">
        <v>0</v>
      </c>
      <c r="BZ315" s="25">
        <v>0</v>
      </c>
      <c r="CA315" s="25">
        <v>0</v>
      </c>
      <c r="CB315" s="25">
        <v>9.4</v>
      </c>
      <c r="CC315" s="26"/>
      <c r="CD315" s="26"/>
      <c r="CE315" s="25">
        <v>0.17</v>
      </c>
      <c r="CG315" s="25">
        <v>1.5</v>
      </c>
      <c r="CH315" s="25">
        <v>1.5</v>
      </c>
      <c r="CI315" s="25">
        <v>1.5</v>
      </c>
      <c r="CJ315" s="25">
        <v>285</v>
      </c>
      <c r="CK315" s="25">
        <v>109.8</v>
      </c>
      <c r="CL315" s="25">
        <v>197.4</v>
      </c>
      <c r="CM315" s="25">
        <v>2.85</v>
      </c>
      <c r="CN315" s="25">
        <v>2.37</v>
      </c>
      <c r="CO315" s="25">
        <v>2.61</v>
      </c>
      <c r="CP315" s="25">
        <v>0</v>
      </c>
      <c r="CQ315" s="25">
        <v>0</v>
      </c>
    </row>
    <row r="316" spans="1:95" s="25" customFormat="1" x14ac:dyDescent="0.25">
      <c r="A316" s="22" t="str">
        <f>"27/10"</f>
        <v>27/10</v>
      </c>
      <c r="B316" s="23" t="s">
        <v>120</v>
      </c>
      <c r="C316" s="24">
        <v>180</v>
      </c>
      <c r="D316" s="24">
        <v>0.18</v>
      </c>
      <c r="E316" s="24">
        <v>0</v>
      </c>
      <c r="F316" s="24">
        <v>0.04</v>
      </c>
      <c r="G316" s="24">
        <v>0.04</v>
      </c>
      <c r="H316" s="24">
        <v>8.93</v>
      </c>
      <c r="I316" s="24">
        <v>34.881569999999996</v>
      </c>
      <c r="J316" s="24">
        <v>0</v>
      </c>
      <c r="K316" s="24">
        <v>0</v>
      </c>
      <c r="L316" s="24">
        <v>0</v>
      </c>
      <c r="M316" s="24">
        <v>0</v>
      </c>
      <c r="N316" s="24">
        <v>8.84</v>
      </c>
      <c r="O316" s="24">
        <v>0</v>
      </c>
      <c r="P316" s="24">
        <v>0.09</v>
      </c>
      <c r="Q316" s="24">
        <v>0</v>
      </c>
      <c r="R316" s="24">
        <v>0</v>
      </c>
      <c r="S316" s="24">
        <v>0</v>
      </c>
      <c r="T316" s="24">
        <v>0.06</v>
      </c>
      <c r="U316" s="24">
        <v>0.09</v>
      </c>
      <c r="V316" s="24">
        <v>0.27</v>
      </c>
      <c r="W316" s="24">
        <v>0.26</v>
      </c>
      <c r="X316" s="24">
        <v>0</v>
      </c>
      <c r="Y316" s="24">
        <v>0</v>
      </c>
      <c r="Z316" s="24">
        <v>0.03</v>
      </c>
      <c r="AA316" s="24">
        <v>0</v>
      </c>
      <c r="AB316" s="24">
        <v>0</v>
      </c>
      <c r="AC316" s="24">
        <v>0</v>
      </c>
      <c r="AD316" s="24">
        <v>0</v>
      </c>
      <c r="AE316" s="24">
        <v>0</v>
      </c>
      <c r="AF316" s="24">
        <v>0</v>
      </c>
      <c r="AG316" s="24">
        <v>0</v>
      </c>
      <c r="AH316" s="24">
        <v>0</v>
      </c>
      <c r="AI316" s="24">
        <v>0</v>
      </c>
      <c r="AJ316" s="25">
        <v>0</v>
      </c>
      <c r="AK316" s="25">
        <v>0</v>
      </c>
      <c r="AL316" s="25">
        <v>0</v>
      </c>
      <c r="AM316" s="25">
        <v>0</v>
      </c>
      <c r="AN316" s="25">
        <v>0</v>
      </c>
      <c r="AO316" s="25">
        <v>0</v>
      </c>
      <c r="AP316" s="25">
        <v>0</v>
      </c>
      <c r="AQ316" s="25">
        <v>0</v>
      </c>
      <c r="AR316" s="25">
        <v>0</v>
      </c>
      <c r="AS316" s="25">
        <v>0</v>
      </c>
      <c r="AT316" s="25">
        <v>0</v>
      </c>
      <c r="AU316" s="25">
        <v>0</v>
      </c>
      <c r="AV316" s="25">
        <v>0</v>
      </c>
      <c r="AW316" s="25">
        <v>0</v>
      </c>
      <c r="AX316" s="25">
        <v>0</v>
      </c>
      <c r="AY316" s="25">
        <v>0</v>
      </c>
      <c r="AZ316" s="25">
        <v>0</v>
      </c>
      <c r="BA316" s="25">
        <v>0</v>
      </c>
      <c r="BB316" s="25">
        <v>0</v>
      </c>
      <c r="BC316" s="25">
        <v>0</v>
      </c>
      <c r="BD316" s="25">
        <v>0</v>
      </c>
      <c r="BE316" s="25">
        <v>0</v>
      </c>
      <c r="BF316" s="25">
        <v>0</v>
      </c>
      <c r="BG316" s="25">
        <v>0</v>
      </c>
      <c r="BH316" s="25">
        <v>0</v>
      </c>
      <c r="BI316" s="25">
        <v>0</v>
      </c>
      <c r="BJ316" s="25">
        <v>0</v>
      </c>
      <c r="BK316" s="25">
        <v>0</v>
      </c>
      <c r="BL316" s="25">
        <v>0</v>
      </c>
      <c r="BM316" s="25">
        <v>0</v>
      </c>
      <c r="BN316" s="25">
        <v>0</v>
      </c>
      <c r="BO316" s="25">
        <v>0</v>
      </c>
      <c r="BP316" s="25">
        <v>0</v>
      </c>
      <c r="BQ316" s="25">
        <v>0</v>
      </c>
      <c r="BR316" s="25">
        <v>0</v>
      </c>
      <c r="BS316" s="25">
        <v>0</v>
      </c>
      <c r="BT316" s="25">
        <v>0</v>
      </c>
      <c r="BU316" s="25">
        <v>0</v>
      </c>
      <c r="BV316" s="25">
        <v>0</v>
      </c>
      <c r="BW316" s="25">
        <v>0</v>
      </c>
      <c r="BX316" s="25">
        <v>0</v>
      </c>
      <c r="BY316" s="25">
        <v>0</v>
      </c>
      <c r="BZ316" s="25">
        <v>0</v>
      </c>
      <c r="CA316" s="25">
        <v>0</v>
      </c>
      <c r="CB316" s="25">
        <v>180.09</v>
      </c>
      <c r="CC316" s="26"/>
      <c r="CD316" s="26"/>
      <c r="CE316" s="25">
        <v>0</v>
      </c>
      <c r="CG316" s="25">
        <v>3.77</v>
      </c>
      <c r="CH316" s="25">
        <v>3.77</v>
      </c>
      <c r="CI316" s="25">
        <v>3.77</v>
      </c>
      <c r="CJ316" s="25">
        <v>436.5</v>
      </c>
      <c r="CK316" s="25">
        <v>165.6</v>
      </c>
      <c r="CL316" s="25">
        <v>301.05</v>
      </c>
      <c r="CM316" s="25">
        <v>39.979999999999997</v>
      </c>
      <c r="CN316" s="25">
        <v>23.78</v>
      </c>
      <c r="CO316" s="25">
        <v>31.88</v>
      </c>
      <c r="CP316" s="25">
        <v>9</v>
      </c>
      <c r="CQ316" s="25">
        <v>0</v>
      </c>
    </row>
    <row r="317" spans="1:95" s="41" customFormat="1" ht="31.5" x14ac:dyDescent="0.25">
      <c r="A317" s="38" t="str">
        <f>"6/4"</f>
        <v>6/4</v>
      </c>
      <c r="B317" s="39" t="s">
        <v>146</v>
      </c>
      <c r="C317" s="40">
        <v>180</v>
      </c>
      <c r="D317" s="40">
        <v>6.93</v>
      </c>
      <c r="E317" s="40">
        <v>2.59</v>
      </c>
      <c r="F317" s="40">
        <v>7.59</v>
      </c>
      <c r="G317" s="40">
        <v>2.19</v>
      </c>
      <c r="H317" s="40">
        <v>30.84</v>
      </c>
      <c r="I317" s="40">
        <v>215.97667920000001</v>
      </c>
      <c r="J317" s="40">
        <v>4.1500000000000004</v>
      </c>
      <c r="K317" s="40">
        <v>0.1</v>
      </c>
      <c r="L317" s="40">
        <v>0</v>
      </c>
      <c r="M317" s="40">
        <v>0</v>
      </c>
      <c r="N317" s="40">
        <v>8.24</v>
      </c>
      <c r="O317" s="40">
        <v>20.55</v>
      </c>
      <c r="P317" s="40">
        <v>2.0499999999999998</v>
      </c>
      <c r="Q317" s="40">
        <v>0</v>
      </c>
      <c r="R317" s="40">
        <v>0</v>
      </c>
      <c r="S317" s="40">
        <v>0.09</v>
      </c>
      <c r="T317" s="40">
        <v>1.76</v>
      </c>
      <c r="U317" s="40">
        <v>224.83</v>
      </c>
      <c r="V317" s="40">
        <v>249.18</v>
      </c>
      <c r="W317" s="40">
        <v>125.68</v>
      </c>
      <c r="X317" s="40">
        <v>56.18</v>
      </c>
      <c r="Y317" s="40">
        <v>186.71</v>
      </c>
      <c r="Z317" s="40">
        <v>1.38</v>
      </c>
      <c r="AA317" s="40">
        <v>36</v>
      </c>
      <c r="AB317" s="40">
        <v>20.25</v>
      </c>
      <c r="AC317" s="40">
        <v>40.049999999999997</v>
      </c>
      <c r="AD317" s="40">
        <v>0.62</v>
      </c>
      <c r="AE317" s="40">
        <v>0.17</v>
      </c>
      <c r="AF317" s="40">
        <v>0.16</v>
      </c>
      <c r="AG317" s="40">
        <v>0.39</v>
      </c>
      <c r="AH317" s="40">
        <v>2.39</v>
      </c>
      <c r="AI317" s="40">
        <v>0.47</v>
      </c>
      <c r="AJ317" s="41">
        <v>0</v>
      </c>
      <c r="AK317" s="41">
        <v>199.42</v>
      </c>
      <c r="AL317" s="41">
        <v>142.22</v>
      </c>
      <c r="AM317" s="41">
        <v>227.38</v>
      </c>
      <c r="AN317" s="41">
        <v>150.16</v>
      </c>
      <c r="AO317" s="41">
        <v>43.79</v>
      </c>
      <c r="AP317" s="41">
        <v>136.13999999999999</v>
      </c>
      <c r="AQ317" s="41">
        <v>70.69</v>
      </c>
      <c r="AR317" s="41">
        <v>191.31</v>
      </c>
      <c r="AS317" s="41">
        <v>173.05</v>
      </c>
      <c r="AT317" s="41">
        <v>260.81</v>
      </c>
      <c r="AU317" s="41">
        <v>325.68</v>
      </c>
      <c r="AV317" s="41">
        <v>87.63</v>
      </c>
      <c r="AW317" s="41">
        <v>360.56</v>
      </c>
      <c r="AX317" s="41">
        <v>693.52</v>
      </c>
      <c r="AY317" s="41">
        <v>0</v>
      </c>
      <c r="AZ317" s="41">
        <v>228.26</v>
      </c>
      <c r="BA317" s="41">
        <v>183.72</v>
      </c>
      <c r="BB317" s="41">
        <v>158.13999999999999</v>
      </c>
      <c r="BC317" s="41">
        <v>99.93</v>
      </c>
      <c r="BD317" s="41">
        <v>0.12</v>
      </c>
      <c r="BE317" s="41">
        <v>0.05</v>
      </c>
      <c r="BF317" s="41">
        <v>0.03</v>
      </c>
      <c r="BG317" s="41">
        <v>7.0000000000000007E-2</v>
      </c>
      <c r="BH317" s="41">
        <v>0.08</v>
      </c>
      <c r="BI317" s="41">
        <v>0.36</v>
      </c>
      <c r="BJ317" s="41">
        <v>0</v>
      </c>
      <c r="BK317" s="41">
        <v>1.44</v>
      </c>
      <c r="BL317" s="41">
        <v>0</v>
      </c>
      <c r="BM317" s="41">
        <v>0.32</v>
      </c>
      <c r="BN317" s="41">
        <v>0</v>
      </c>
      <c r="BO317" s="41">
        <v>0</v>
      </c>
      <c r="BP317" s="41">
        <v>0</v>
      </c>
      <c r="BQ317" s="41">
        <v>7.0000000000000007E-2</v>
      </c>
      <c r="BR317" s="41">
        <v>0.1</v>
      </c>
      <c r="BS317" s="41">
        <v>1.55</v>
      </c>
      <c r="BT317" s="41">
        <v>0</v>
      </c>
      <c r="BU317" s="41">
        <v>0</v>
      </c>
      <c r="BV317" s="41">
        <v>0.84</v>
      </c>
      <c r="BW317" s="41">
        <v>0.02</v>
      </c>
      <c r="BX317" s="41">
        <v>0</v>
      </c>
      <c r="BY317" s="41">
        <v>0</v>
      </c>
      <c r="BZ317" s="41">
        <v>0</v>
      </c>
      <c r="CA317" s="41">
        <v>0</v>
      </c>
      <c r="CB317" s="41">
        <v>146.75</v>
      </c>
      <c r="CC317" s="26"/>
      <c r="CD317" s="26"/>
      <c r="CE317" s="41">
        <v>39.380000000000003</v>
      </c>
      <c r="CG317" s="41">
        <v>31.89</v>
      </c>
      <c r="CH317" s="41">
        <v>12.86</v>
      </c>
      <c r="CI317" s="41">
        <v>22.37</v>
      </c>
      <c r="CJ317" s="41">
        <v>1980.6</v>
      </c>
      <c r="CK317" s="41">
        <v>899.57</v>
      </c>
      <c r="CL317" s="41">
        <v>1440.09</v>
      </c>
      <c r="CM317" s="41">
        <v>32.08</v>
      </c>
      <c r="CN317" s="41">
        <v>15.9</v>
      </c>
      <c r="CO317" s="41">
        <v>23.99</v>
      </c>
      <c r="CP317" s="41">
        <v>3.6</v>
      </c>
      <c r="CQ317" s="41">
        <v>0.45</v>
      </c>
    </row>
    <row r="318" spans="1:95" s="15" customFormat="1" x14ac:dyDescent="0.25">
      <c r="A318" s="18" t="str">
        <f>"7/12"</f>
        <v>7/12</v>
      </c>
      <c r="B318" s="19" t="s">
        <v>164</v>
      </c>
      <c r="C318" s="20">
        <v>75</v>
      </c>
      <c r="D318" s="20">
        <v>6.04</v>
      </c>
      <c r="E318" s="20">
        <v>0.67</v>
      </c>
      <c r="F318" s="20">
        <v>2.7</v>
      </c>
      <c r="G318" s="20">
        <v>2.61</v>
      </c>
      <c r="H318" s="20">
        <v>54.2</v>
      </c>
      <c r="I318" s="20">
        <v>260.90859683000002</v>
      </c>
      <c r="J318" s="20">
        <v>0.46</v>
      </c>
      <c r="K318" s="20">
        <v>1.25</v>
      </c>
      <c r="L318" s="20">
        <v>0</v>
      </c>
      <c r="M318" s="20">
        <v>0</v>
      </c>
      <c r="N318" s="20">
        <v>20.03</v>
      </c>
      <c r="O318" s="20">
        <v>32.24</v>
      </c>
      <c r="P318" s="20">
        <v>1.93</v>
      </c>
      <c r="Q318" s="20">
        <v>0</v>
      </c>
      <c r="R318" s="20">
        <v>0</v>
      </c>
      <c r="S318" s="20">
        <v>0.09</v>
      </c>
      <c r="T318" s="20">
        <v>1.01</v>
      </c>
      <c r="U318" s="20">
        <v>231.82</v>
      </c>
      <c r="V318" s="20">
        <v>97.68</v>
      </c>
      <c r="W318" s="20">
        <v>15.76</v>
      </c>
      <c r="X318" s="20">
        <v>9.85</v>
      </c>
      <c r="Y318" s="20">
        <v>49.5</v>
      </c>
      <c r="Z318" s="20">
        <v>0.98</v>
      </c>
      <c r="AA318" s="20">
        <v>5.4</v>
      </c>
      <c r="AB318" s="20">
        <v>1.67</v>
      </c>
      <c r="AC318" s="20">
        <v>9.35</v>
      </c>
      <c r="AD318" s="20">
        <v>1.67</v>
      </c>
      <c r="AE318" s="20">
        <v>7.0000000000000007E-2</v>
      </c>
      <c r="AF318" s="20">
        <v>0.04</v>
      </c>
      <c r="AG318" s="20">
        <v>0.55000000000000004</v>
      </c>
      <c r="AH318" s="20">
        <v>1.84</v>
      </c>
      <c r="AI318" s="20">
        <v>0.06</v>
      </c>
      <c r="AJ318" s="15">
        <v>0</v>
      </c>
      <c r="AK318" s="15">
        <v>268.97000000000003</v>
      </c>
      <c r="AL318" s="15">
        <v>239.93</v>
      </c>
      <c r="AM318" s="15">
        <v>447.65</v>
      </c>
      <c r="AN318" s="15">
        <v>169.34</v>
      </c>
      <c r="AO318" s="15">
        <v>94.19</v>
      </c>
      <c r="AP318" s="15">
        <v>181.29</v>
      </c>
      <c r="AQ318" s="15">
        <v>58.05</v>
      </c>
      <c r="AR318" s="15">
        <v>274.77</v>
      </c>
      <c r="AS318" s="15">
        <v>196.91</v>
      </c>
      <c r="AT318" s="15">
        <v>233.03</v>
      </c>
      <c r="AU318" s="15">
        <v>226.51</v>
      </c>
      <c r="AV318" s="15">
        <v>116.59</v>
      </c>
      <c r="AW318" s="15">
        <v>195.4</v>
      </c>
      <c r="AX318" s="15">
        <v>1602.48</v>
      </c>
      <c r="AY318" s="15">
        <v>4.08</v>
      </c>
      <c r="AZ318" s="15">
        <v>497.48</v>
      </c>
      <c r="BA318" s="15">
        <v>284.58999999999997</v>
      </c>
      <c r="BB318" s="15">
        <v>145.35</v>
      </c>
      <c r="BC318" s="15">
        <v>110.7</v>
      </c>
      <c r="BD318" s="15">
        <v>0</v>
      </c>
      <c r="BE318" s="15">
        <v>0</v>
      </c>
      <c r="BF318" s="15">
        <v>0</v>
      </c>
      <c r="BG318" s="15">
        <v>0</v>
      </c>
      <c r="BH318" s="15">
        <v>0</v>
      </c>
      <c r="BI318" s="15">
        <v>0</v>
      </c>
      <c r="BJ318" s="15">
        <v>0</v>
      </c>
      <c r="BK318" s="15">
        <v>0.17</v>
      </c>
      <c r="BL318" s="15">
        <v>0</v>
      </c>
      <c r="BM318" s="15">
        <v>7.0000000000000007E-2</v>
      </c>
      <c r="BN318" s="15">
        <v>0.01</v>
      </c>
      <c r="BO318" s="15">
        <v>0.01</v>
      </c>
      <c r="BP318" s="15">
        <v>0</v>
      </c>
      <c r="BQ318" s="15">
        <v>0</v>
      </c>
      <c r="BR318" s="15">
        <v>0</v>
      </c>
      <c r="BS318" s="15">
        <v>0.45</v>
      </c>
      <c r="BT318" s="15">
        <v>0</v>
      </c>
      <c r="BU318" s="15">
        <v>0</v>
      </c>
      <c r="BV318" s="15">
        <v>1.39</v>
      </c>
      <c r="BW318" s="15">
        <v>0.01</v>
      </c>
      <c r="BX318" s="15">
        <v>0</v>
      </c>
      <c r="BY318" s="15">
        <v>0</v>
      </c>
      <c r="BZ318" s="15">
        <v>0</v>
      </c>
      <c r="CA318" s="15">
        <v>0</v>
      </c>
      <c r="CB318" s="15">
        <v>35.54</v>
      </c>
      <c r="CC318" s="21"/>
      <c r="CD318" s="21"/>
      <c r="CE318" s="15">
        <v>5.68</v>
      </c>
      <c r="CG318" s="15">
        <v>25.41</v>
      </c>
      <c r="CH318" s="15">
        <v>13.69</v>
      </c>
      <c r="CI318" s="15">
        <v>19.55</v>
      </c>
      <c r="CJ318" s="15">
        <v>1058.8599999999999</v>
      </c>
      <c r="CK318" s="15">
        <v>380.65</v>
      </c>
      <c r="CL318" s="15">
        <v>719.76</v>
      </c>
      <c r="CM318" s="15">
        <v>6.58</v>
      </c>
      <c r="CN318" s="15">
        <v>3.97</v>
      </c>
      <c r="CO318" s="15">
        <v>5.8</v>
      </c>
      <c r="CP318" s="15">
        <v>1.97</v>
      </c>
      <c r="CQ318" s="15">
        <v>0.57999999999999996</v>
      </c>
    </row>
    <row r="319" spans="1:95" s="16" customFormat="1" x14ac:dyDescent="0.25">
      <c r="A319" s="27"/>
      <c r="B319" s="28" t="s">
        <v>123</v>
      </c>
      <c r="C319" s="29">
        <f>SUM(C314:C318)</f>
        <v>475</v>
      </c>
      <c r="D319" s="42">
        <f t="shared" ref="D319:BO319" si="24">SUM(D314:D318)</f>
        <v>15.79</v>
      </c>
      <c r="E319" s="42">
        <f t="shared" si="24"/>
        <v>3.26</v>
      </c>
      <c r="F319" s="42">
        <f t="shared" si="24"/>
        <v>10.7</v>
      </c>
      <c r="G319" s="42">
        <f t="shared" si="24"/>
        <v>5.21</v>
      </c>
      <c r="H319" s="42">
        <f t="shared" si="24"/>
        <v>111.69</v>
      </c>
      <c r="I319" s="42">
        <f t="shared" si="24"/>
        <v>595.22304602999998</v>
      </c>
      <c r="J319" s="42">
        <f t="shared" si="24"/>
        <v>4.6500000000000004</v>
      </c>
      <c r="K319" s="42">
        <f t="shared" si="24"/>
        <v>1.35</v>
      </c>
      <c r="L319" s="42">
        <f t="shared" si="24"/>
        <v>0</v>
      </c>
      <c r="M319" s="42">
        <f t="shared" si="24"/>
        <v>0</v>
      </c>
      <c r="N319" s="42">
        <f t="shared" si="24"/>
        <v>37.57</v>
      </c>
      <c r="O319" s="42">
        <f t="shared" si="24"/>
        <v>68.349999999999994</v>
      </c>
      <c r="P319" s="42">
        <f t="shared" si="24"/>
        <v>5.77</v>
      </c>
      <c r="Q319" s="42">
        <f t="shared" si="24"/>
        <v>0</v>
      </c>
      <c r="R319" s="42">
        <f t="shared" si="24"/>
        <v>0</v>
      </c>
      <c r="S319" s="42">
        <f t="shared" si="24"/>
        <v>0.38</v>
      </c>
      <c r="T319" s="42">
        <f t="shared" si="24"/>
        <v>3.6899999999999995</v>
      </c>
      <c r="U319" s="42">
        <f t="shared" si="24"/>
        <v>578.74</v>
      </c>
      <c r="V319" s="42">
        <f t="shared" si="24"/>
        <v>396.13</v>
      </c>
      <c r="W319" s="42">
        <f t="shared" si="24"/>
        <v>148.69999999999999</v>
      </c>
      <c r="X319" s="42">
        <f t="shared" si="24"/>
        <v>75.429999999999993</v>
      </c>
      <c r="Y319" s="42">
        <f t="shared" si="24"/>
        <v>267.81</v>
      </c>
      <c r="Z319" s="42">
        <f t="shared" si="24"/>
        <v>3.17</v>
      </c>
      <c r="AA319" s="42">
        <f t="shared" si="24"/>
        <v>41.4</v>
      </c>
      <c r="AB319" s="42">
        <f t="shared" si="24"/>
        <v>22.92</v>
      </c>
      <c r="AC319" s="42">
        <f t="shared" si="24"/>
        <v>49.6</v>
      </c>
      <c r="AD319" s="42">
        <f t="shared" si="24"/>
        <v>2.57</v>
      </c>
      <c r="AE319" s="42">
        <f t="shared" si="24"/>
        <v>0.28000000000000003</v>
      </c>
      <c r="AF319" s="42">
        <f t="shared" si="24"/>
        <v>0.22</v>
      </c>
      <c r="AG319" s="42">
        <f t="shared" si="24"/>
        <v>1.08</v>
      </c>
      <c r="AH319" s="42">
        <f t="shared" si="24"/>
        <v>4.63</v>
      </c>
      <c r="AI319" s="42">
        <f t="shared" si="24"/>
        <v>0.53</v>
      </c>
      <c r="AJ319" s="42">
        <f t="shared" si="24"/>
        <v>0</v>
      </c>
      <c r="AK319" s="42">
        <f t="shared" si="24"/>
        <v>596.65</v>
      </c>
      <c r="AL319" s="42">
        <f t="shared" si="24"/>
        <v>498.21999999999997</v>
      </c>
      <c r="AM319" s="42">
        <f t="shared" si="24"/>
        <v>862.22</v>
      </c>
      <c r="AN319" s="42">
        <f t="shared" si="24"/>
        <v>397.86</v>
      </c>
      <c r="AO319" s="42">
        <f t="shared" si="24"/>
        <v>176.59</v>
      </c>
      <c r="AP319" s="42">
        <f t="shared" si="24"/>
        <v>397.04999999999995</v>
      </c>
      <c r="AQ319" s="42">
        <f t="shared" si="24"/>
        <v>159.88</v>
      </c>
      <c r="AR319" s="42">
        <f t="shared" si="24"/>
        <v>612.66</v>
      </c>
      <c r="AS319" s="42">
        <f t="shared" si="24"/>
        <v>474.25</v>
      </c>
      <c r="AT319" s="42">
        <f t="shared" si="24"/>
        <v>614.67999999999995</v>
      </c>
      <c r="AU319" s="42">
        <f t="shared" si="24"/>
        <v>696.67</v>
      </c>
      <c r="AV319" s="42">
        <f t="shared" si="24"/>
        <v>256.15999999999997</v>
      </c>
      <c r="AW319" s="42">
        <f t="shared" si="24"/>
        <v>665.98</v>
      </c>
      <c r="AX319" s="42">
        <f t="shared" si="24"/>
        <v>3009.39</v>
      </c>
      <c r="AY319" s="42">
        <f t="shared" si="24"/>
        <v>4.08</v>
      </c>
      <c r="AZ319" s="42">
        <f t="shared" si="24"/>
        <v>961.79</v>
      </c>
      <c r="BA319" s="42">
        <f t="shared" si="24"/>
        <v>583.41</v>
      </c>
      <c r="BB319" s="42">
        <f t="shared" si="24"/>
        <v>377.25</v>
      </c>
      <c r="BC319" s="42">
        <f t="shared" si="24"/>
        <v>266.56</v>
      </c>
      <c r="BD319" s="42">
        <f t="shared" si="24"/>
        <v>0.12</v>
      </c>
      <c r="BE319" s="42">
        <f t="shared" si="24"/>
        <v>0.05</v>
      </c>
      <c r="BF319" s="42">
        <f t="shared" si="24"/>
        <v>0.03</v>
      </c>
      <c r="BG319" s="42">
        <f t="shared" si="24"/>
        <v>7.0000000000000007E-2</v>
      </c>
      <c r="BH319" s="42">
        <f t="shared" si="24"/>
        <v>0.08</v>
      </c>
      <c r="BI319" s="42">
        <f t="shared" si="24"/>
        <v>0.36</v>
      </c>
      <c r="BJ319" s="42">
        <f t="shared" si="24"/>
        <v>0</v>
      </c>
      <c r="BK319" s="42">
        <f t="shared" si="24"/>
        <v>1.66</v>
      </c>
      <c r="BL319" s="42">
        <f t="shared" si="24"/>
        <v>0</v>
      </c>
      <c r="BM319" s="42">
        <f t="shared" si="24"/>
        <v>0.39</v>
      </c>
      <c r="BN319" s="42">
        <f t="shared" si="24"/>
        <v>0.01</v>
      </c>
      <c r="BO319" s="42">
        <f t="shared" si="24"/>
        <v>0.01</v>
      </c>
      <c r="BP319" s="42">
        <f t="shared" ref="BP319:CO319" si="25">SUM(BP314:BP318)</f>
        <v>0</v>
      </c>
      <c r="BQ319" s="42">
        <f t="shared" si="25"/>
        <v>7.0000000000000007E-2</v>
      </c>
      <c r="BR319" s="42">
        <f t="shared" si="25"/>
        <v>0.1</v>
      </c>
      <c r="BS319" s="42">
        <f t="shared" si="25"/>
        <v>2.0300000000000002</v>
      </c>
      <c r="BT319" s="42">
        <f t="shared" si="25"/>
        <v>0</v>
      </c>
      <c r="BU319" s="42">
        <f t="shared" si="25"/>
        <v>0</v>
      </c>
      <c r="BV319" s="42">
        <f t="shared" si="25"/>
        <v>2.3899999999999997</v>
      </c>
      <c r="BW319" s="42">
        <f t="shared" si="25"/>
        <v>0.05</v>
      </c>
      <c r="BX319" s="42">
        <f t="shared" si="25"/>
        <v>0</v>
      </c>
      <c r="BY319" s="42">
        <f t="shared" si="25"/>
        <v>0</v>
      </c>
      <c r="BZ319" s="42">
        <f t="shared" si="25"/>
        <v>0</v>
      </c>
      <c r="CA319" s="42">
        <f t="shared" si="25"/>
        <v>0</v>
      </c>
      <c r="CB319" s="42">
        <f t="shared" si="25"/>
        <v>379.6</v>
      </c>
      <c r="CC319" s="42">
        <f t="shared" si="25"/>
        <v>0</v>
      </c>
      <c r="CD319" s="42">
        <f t="shared" si="25"/>
        <v>0</v>
      </c>
      <c r="CE319" s="42">
        <f t="shared" si="25"/>
        <v>45.230000000000004</v>
      </c>
      <c r="CF319" s="42">
        <f t="shared" si="25"/>
        <v>0</v>
      </c>
      <c r="CG319" s="42">
        <f t="shared" si="25"/>
        <v>62.569999999999993</v>
      </c>
      <c r="CH319" s="42">
        <f t="shared" si="25"/>
        <v>31.82</v>
      </c>
      <c r="CI319" s="42">
        <f t="shared" si="25"/>
        <v>47.19</v>
      </c>
      <c r="CJ319" s="42">
        <f t="shared" si="25"/>
        <v>4425.96</v>
      </c>
      <c r="CK319" s="42">
        <f t="shared" si="25"/>
        <v>1811.8200000000002</v>
      </c>
      <c r="CL319" s="42">
        <f t="shared" si="25"/>
        <v>3118.8999999999996</v>
      </c>
      <c r="CM319" s="42">
        <f t="shared" si="25"/>
        <v>86.809999999999988</v>
      </c>
      <c r="CN319" s="42">
        <f t="shared" si="25"/>
        <v>51.34</v>
      </c>
      <c r="CO319" s="42">
        <f t="shared" si="25"/>
        <v>69.599999999999994</v>
      </c>
      <c r="CP319" s="16">
        <v>10.97</v>
      </c>
      <c r="CQ319" s="16">
        <v>1.08</v>
      </c>
    </row>
    <row r="320" spans="1:95" s="16" customFormat="1" x14ac:dyDescent="0.25">
      <c r="A320" s="27"/>
      <c r="B320" s="28" t="s">
        <v>124</v>
      </c>
      <c r="C320" s="29">
        <f>C300+C303+C312+C319</f>
        <v>1650</v>
      </c>
      <c r="D320" s="42">
        <f t="shared" ref="D320:BO320" si="26">D300+D303+D312+D319</f>
        <v>48.86</v>
      </c>
      <c r="E320" s="42">
        <f t="shared" si="26"/>
        <v>26.339999999999996</v>
      </c>
      <c r="F320" s="42">
        <f t="shared" si="26"/>
        <v>41.05</v>
      </c>
      <c r="G320" s="42">
        <f t="shared" si="26"/>
        <v>13.95</v>
      </c>
      <c r="H320" s="42">
        <f t="shared" si="26"/>
        <v>273.14999999999998</v>
      </c>
      <c r="I320" s="42">
        <f t="shared" si="26"/>
        <v>1631.20304603</v>
      </c>
      <c r="J320" s="42">
        <f t="shared" si="26"/>
        <v>19.04</v>
      </c>
      <c r="K320" s="42">
        <f t="shared" si="26"/>
        <v>4.55</v>
      </c>
      <c r="L320" s="42">
        <f t="shared" si="26"/>
        <v>0</v>
      </c>
      <c r="M320" s="42">
        <f t="shared" si="26"/>
        <v>0</v>
      </c>
      <c r="N320" s="42">
        <f t="shared" si="26"/>
        <v>99.289999999999992</v>
      </c>
      <c r="O320" s="42">
        <f t="shared" si="26"/>
        <v>158.28</v>
      </c>
      <c r="P320" s="42">
        <f t="shared" si="26"/>
        <v>15.59</v>
      </c>
      <c r="Q320" s="42">
        <f t="shared" si="26"/>
        <v>0</v>
      </c>
      <c r="R320" s="42">
        <f t="shared" si="26"/>
        <v>0</v>
      </c>
      <c r="S320" s="42">
        <f t="shared" si="26"/>
        <v>2.94</v>
      </c>
      <c r="T320" s="42">
        <f t="shared" si="26"/>
        <v>13.35</v>
      </c>
      <c r="U320" s="42">
        <f t="shared" si="26"/>
        <v>1691.28</v>
      </c>
      <c r="V320" s="42">
        <f t="shared" si="26"/>
        <v>2224.87</v>
      </c>
      <c r="W320" s="42">
        <f t="shared" si="26"/>
        <v>546.42000000000007</v>
      </c>
      <c r="X320" s="42">
        <f t="shared" si="26"/>
        <v>238.01</v>
      </c>
      <c r="Y320" s="42">
        <f t="shared" si="26"/>
        <v>862.12999999999988</v>
      </c>
      <c r="Z320" s="42">
        <f t="shared" si="26"/>
        <v>10.29</v>
      </c>
      <c r="AA320" s="42">
        <f t="shared" si="26"/>
        <v>139.34</v>
      </c>
      <c r="AB320" s="42">
        <f t="shared" si="26"/>
        <v>1525.13</v>
      </c>
      <c r="AC320" s="42">
        <f t="shared" si="26"/>
        <v>472.89</v>
      </c>
      <c r="AD320" s="42">
        <f t="shared" si="26"/>
        <v>6.5</v>
      </c>
      <c r="AE320" s="42">
        <f t="shared" si="26"/>
        <v>0.81</v>
      </c>
      <c r="AF320" s="42">
        <f t="shared" si="26"/>
        <v>0.84</v>
      </c>
      <c r="AG320" s="42">
        <f t="shared" si="26"/>
        <v>8.1000000000000014</v>
      </c>
      <c r="AH320" s="42">
        <f t="shared" si="26"/>
        <v>21.22</v>
      </c>
      <c r="AI320" s="42">
        <f t="shared" si="26"/>
        <v>15.54</v>
      </c>
      <c r="AJ320" s="42">
        <f t="shared" si="26"/>
        <v>0</v>
      </c>
      <c r="AK320" s="42">
        <f t="shared" si="26"/>
        <v>1850.5900000000001</v>
      </c>
      <c r="AL320" s="42">
        <f t="shared" si="26"/>
        <v>1654.3799999999999</v>
      </c>
      <c r="AM320" s="42">
        <f t="shared" si="26"/>
        <v>3070.09</v>
      </c>
      <c r="AN320" s="42">
        <f t="shared" si="26"/>
        <v>1896.0100000000002</v>
      </c>
      <c r="AO320" s="42">
        <f t="shared" si="26"/>
        <v>722.13</v>
      </c>
      <c r="AP320" s="42">
        <f t="shared" si="26"/>
        <v>1420.65</v>
      </c>
      <c r="AQ320" s="42">
        <f t="shared" si="26"/>
        <v>544.31999999999994</v>
      </c>
      <c r="AR320" s="42">
        <f t="shared" si="26"/>
        <v>1815.4899999999998</v>
      </c>
      <c r="AS320" s="42">
        <f t="shared" si="26"/>
        <v>1872.69</v>
      </c>
      <c r="AT320" s="42">
        <f t="shared" si="26"/>
        <v>2100.4</v>
      </c>
      <c r="AU320" s="42">
        <f t="shared" si="26"/>
        <v>2487.71</v>
      </c>
      <c r="AV320" s="42">
        <f t="shared" si="26"/>
        <v>883.50999999999988</v>
      </c>
      <c r="AW320" s="42">
        <f t="shared" si="26"/>
        <v>1807.17</v>
      </c>
      <c r="AX320" s="42">
        <f t="shared" si="26"/>
        <v>8220.4</v>
      </c>
      <c r="AY320" s="42">
        <f t="shared" si="26"/>
        <v>69.72</v>
      </c>
      <c r="AZ320" s="42">
        <f t="shared" si="26"/>
        <v>2838.8199999999997</v>
      </c>
      <c r="BA320" s="42">
        <f t="shared" si="26"/>
        <v>1840.2999999999997</v>
      </c>
      <c r="BB320" s="42">
        <f t="shared" si="26"/>
        <v>1295.57</v>
      </c>
      <c r="BC320" s="42">
        <f t="shared" si="26"/>
        <v>649.43000000000006</v>
      </c>
      <c r="BD320" s="42">
        <f t="shared" si="26"/>
        <v>0.58000000000000007</v>
      </c>
      <c r="BE320" s="42">
        <f t="shared" si="26"/>
        <v>0.28000000000000003</v>
      </c>
      <c r="BF320" s="42">
        <f t="shared" si="26"/>
        <v>0.15</v>
      </c>
      <c r="BG320" s="42">
        <f t="shared" si="26"/>
        <v>0.35000000000000003</v>
      </c>
      <c r="BH320" s="42">
        <f t="shared" si="26"/>
        <v>0.4</v>
      </c>
      <c r="BI320" s="42">
        <f t="shared" si="26"/>
        <v>1.88</v>
      </c>
      <c r="BJ320" s="42">
        <f t="shared" si="26"/>
        <v>0.03</v>
      </c>
      <c r="BK320" s="42">
        <f t="shared" si="26"/>
        <v>5.83</v>
      </c>
      <c r="BL320" s="42">
        <f t="shared" si="26"/>
        <v>0.02</v>
      </c>
      <c r="BM320" s="42">
        <f t="shared" si="26"/>
        <v>1.8900000000000001</v>
      </c>
      <c r="BN320" s="42">
        <f t="shared" si="26"/>
        <v>0.08</v>
      </c>
      <c r="BO320" s="42">
        <f t="shared" si="26"/>
        <v>0.04</v>
      </c>
      <c r="BP320" s="42">
        <f t="shared" ref="BP320:CO320" si="27">BP300+BP303+BP312+BP319</f>
        <v>0</v>
      </c>
      <c r="BQ320" s="42">
        <f t="shared" si="27"/>
        <v>0.32</v>
      </c>
      <c r="BR320" s="42">
        <f t="shared" si="27"/>
        <v>0.51</v>
      </c>
      <c r="BS320" s="42">
        <f t="shared" si="27"/>
        <v>7.13</v>
      </c>
      <c r="BT320" s="42">
        <f t="shared" si="27"/>
        <v>0.01</v>
      </c>
      <c r="BU320" s="42">
        <f t="shared" si="27"/>
        <v>0</v>
      </c>
      <c r="BV320" s="42">
        <f t="shared" si="27"/>
        <v>6.47</v>
      </c>
      <c r="BW320" s="42">
        <f t="shared" si="27"/>
        <v>0.12000000000000001</v>
      </c>
      <c r="BX320" s="42">
        <f t="shared" si="27"/>
        <v>0.08</v>
      </c>
      <c r="BY320" s="42">
        <f t="shared" si="27"/>
        <v>0</v>
      </c>
      <c r="BZ320" s="42">
        <f t="shared" si="27"/>
        <v>0</v>
      </c>
      <c r="CA320" s="42">
        <f t="shared" si="27"/>
        <v>0</v>
      </c>
      <c r="CB320" s="42">
        <f t="shared" si="27"/>
        <v>1469.5</v>
      </c>
      <c r="CC320" s="42">
        <f t="shared" si="27"/>
        <v>0</v>
      </c>
      <c r="CD320" s="42" t="e">
        <f t="shared" si="27"/>
        <v>#REF!</v>
      </c>
      <c r="CE320" s="42">
        <f t="shared" si="27"/>
        <v>393.54</v>
      </c>
      <c r="CF320" s="42">
        <f t="shared" si="27"/>
        <v>0</v>
      </c>
      <c r="CG320" s="42">
        <f t="shared" si="27"/>
        <v>163.82999999999998</v>
      </c>
      <c r="CH320" s="42">
        <f t="shared" si="27"/>
        <v>94.18</v>
      </c>
      <c r="CI320" s="42">
        <f t="shared" si="27"/>
        <v>128.99</v>
      </c>
      <c r="CJ320" s="42">
        <f t="shared" si="27"/>
        <v>13948.009999999998</v>
      </c>
      <c r="CK320" s="42">
        <f t="shared" si="27"/>
        <v>7068.1900000000005</v>
      </c>
      <c r="CL320" s="42">
        <f t="shared" si="27"/>
        <v>10508.099999999999</v>
      </c>
      <c r="CM320" s="42">
        <f t="shared" si="27"/>
        <v>268.58999999999997</v>
      </c>
      <c r="CN320" s="42">
        <f t="shared" si="27"/>
        <v>143.82</v>
      </c>
      <c r="CO320" s="42">
        <f t="shared" si="27"/>
        <v>206.73999999999998</v>
      </c>
      <c r="CP320" s="16">
        <v>50.57</v>
      </c>
      <c r="CQ320" s="16">
        <v>2.72</v>
      </c>
    </row>
    <row r="322" spans="1:95" x14ac:dyDescent="0.25">
      <c r="B322" s="32" t="s">
        <v>174</v>
      </c>
    </row>
    <row r="323" spans="1:95" x14ac:dyDescent="0.25">
      <c r="B323" s="17" t="s">
        <v>101</v>
      </c>
    </row>
    <row r="324" spans="1:95" s="25" customFormat="1" x14ac:dyDescent="0.25">
      <c r="A324" s="22" t="str">
        <f>"-"</f>
        <v>-</v>
      </c>
      <c r="B324" s="23" t="s">
        <v>102</v>
      </c>
      <c r="C324" s="24">
        <v>40</v>
      </c>
      <c r="D324" s="24">
        <v>3.08</v>
      </c>
      <c r="E324" s="24">
        <v>0</v>
      </c>
      <c r="F324" s="24">
        <v>1.2</v>
      </c>
      <c r="G324" s="24">
        <v>1.2</v>
      </c>
      <c r="H324" s="24">
        <v>21.32</v>
      </c>
      <c r="I324" s="24">
        <v>107.80799999999999</v>
      </c>
      <c r="J324" s="24">
        <v>0.2</v>
      </c>
      <c r="K324" s="24">
        <v>0</v>
      </c>
      <c r="L324" s="24">
        <v>0</v>
      </c>
      <c r="M324" s="24">
        <v>0</v>
      </c>
      <c r="N324" s="24">
        <v>1.32</v>
      </c>
      <c r="O324" s="24">
        <v>18.72</v>
      </c>
      <c r="P324" s="24">
        <v>1.28</v>
      </c>
      <c r="Q324" s="24">
        <v>0</v>
      </c>
      <c r="R324" s="24">
        <v>0</v>
      </c>
      <c r="S324" s="24">
        <v>0.12</v>
      </c>
      <c r="T324" s="24">
        <v>0.64</v>
      </c>
      <c r="U324" s="24">
        <v>171.6</v>
      </c>
      <c r="V324" s="24">
        <v>52.4</v>
      </c>
      <c r="W324" s="24">
        <v>8.8000000000000007</v>
      </c>
      <c r="X324" s="24">
        <v>13.2</v>
      </c>
      <c r="Y324" s="24">
        <v>34</v>
      </c>
      <c r="Z324" s="24">
        <v>0.8</v>
      </c>
      <c r="AA324" s="24">
        <v>0</v>
      </c>
      <c r="AB324" s="24">
        <v>0</v>
      </c>
      <c r="AC324" s="24">
        <v>0</v>
      </c>
      <c r="AD324" s="24">
        <v>0.68</v>
      </c>
      <c r="AE324" s="24">
        <v>0.06</v>
      </c>
      <c r="AF324" s="24">
        <v>0.02</v>
      </c>
      <c r="AG324" s="24">
        <v>0.64</v>
      </c>
      <c r="AH324" s="24">
        <v>1.2</v>
      </c>
      <c r="AI324" s="24">
        <v>0</v>
      </c>
      <c r="AJ324" s="25">
        <v>0</v>
      </c>
      <c r="AK324" s="25">
        <v>148.80000000000001</v>
      </c>
      <c r="AL324" s="25">
        <v>154.4</v>
      </c>
      <c r="AM324" s="25">
        <v>236.4</v>
      </c>
      <c r="AN324" s="25">
        <v>79.599999999999994</v>
      </c>
      <c r="AO324" s="25">
        <v>46.8</v>
      </c>
      <c r="AP324" s="25">
        <v>93.6</v>
      </c>
      <c r="AQ324" s="25">
        <v>35.200000000000003</v>
      </c>
      <c r="AR324" s="25">
        <v>168</v>
      </c>
      <c r="AS324" s="25">
        <v>104.4</v>
      </c>
      <c r="AT324" s="25">
        <v>145.19999999999999</v>
      </c>
      <c r="AU324" s="25">
        <v>120.4</v>
      </c>
      <c r="AV324" s="25">
        <v>64.400000000000006</v>
      </c>
      <c r="AW324" s="25">
        <v>112</v>
      </c>
      <c r="AX324" s="25">
        <v>930</v>
      </c>
      <c r="AY324" s="25">
        <v>0</v>
      </c>
      <c r="AZ324" s="25">
        <v>302.8</v>
      </c>
      <c r="BA324" s="25">
        <v>132.4</v>
      </c>
      <c r="BB324" s="25">
        <v>88.8</v>
      </c>
      <c r="BC324" s="25">
        <v>69.2</v>
      </c>
      <c r="BD324" s="25">
        <v>0</v>
      </c>
      <c r="BE324" s="25">
        <v>0</v>
      </c>
      <c r="BF324" s="25">
        <v>0</v>
      </c>
      <c r="BG324" s="25">
        <v>0</v>
      </c>
      <c r="BH324" s="25">
        <v>0</v>
      </c>
      <c r="BI324" s="25">
        <v>0.01</v>
      </c>
      <c r="BJ324" s="25">
        <v>0</v>
      </c>
      <c r="BK324" s="25">
        <v>0.13</v>
      </c>
      <c r="BL324" s="25">
        <v>0</v>
      </c>
      <c r="BM324" s="25">
        <v>0.06</v>
      </c>
      <c r="BN324" s="25">
        <v>0</v>
      </c>
      <c r="BO324" s="25">
        <v>0</v>
      </c>
      <c r="BP324" s="25">
        <v>0</v>
      </c>
      <c r="BQ324" s="25">
        <v>0</v>
      </c>
      <c r="BR324" s="25">
        <v>0</v>
      </c>
      <c r="BS324" s="25">
        <v>0.47</v>
      </c>
      <c r="BT324" s="25">
        <v>0</v>
      </c>
      <c r="BU324" s="25">
        <v>0</v>
      </c>
      <c r="BV324" s="25">
        <v>0.35</v>
      </c>
      <c r="BW324" s="25">
        <v>0.01</v>
      </c>
      <c r="BX324" s="25">
        <v>0</v>
      </c>
      <c r="BY324" s="25">
        <v>0</v>
      </c>
      <c r="BZ324" s="25">
        <v>0</v>
      </c>
      <c r="CA324" s="25">
        <v>0</v>
      </c>
      <c r="CB324" s="25">
        <v>13.64</v>
      </c>
      <c r="CC324" s="26"/>
      <c r="CD324" s="26"/>
      <c r="CE324" s="25">
        <v>0</v>
      </c>
      <c r="CG324" s="25">
        <v>0</v>
      </c>
      <c r="CH324" s="25">
        <v>0</v>
      </c>
      <c r="CI324" s="25">
        <v>0</v>
      </c>
      <c r="CJ324" s="25">
        <v>665</v>
      </c>
      <c r="CK324" s="25">
        <v>256.2</v>
      </c>
      <c r="CL324" s="25">
        <v>460.6</v>
      </c>
      <c r="CM324" s="25">
        <v>5.32</v>
      </c>
      <c r="CN324" s="25">
        <v>5.32</v>
      </c>
      <c r="CO324" s="25">
        <v>5.32</v>
      </c>
      <c r="CP324" s="25">
        <v>0</v>
      </c>
      <c r="CQ324" s="25">
        <v>0</v>
      </c>
    </row>
    <row r="325" spans="1:95" s="25" customFormat="1" x14ac:dyDescent="0.25">
      <c r="A325" s="22" t="str">
        <f>"-"</f>
        <v>-</v>
      </c>
      <c r="B325" s="23" t="s">
        <v>103</v>
      </c>
      <c r="C325" s="24">
        <v>5</v>
      </c>
      <c r="D325" s="24">
        <v>0.04</v>
      </c>
      <c r="E325" s="24">
        <v>0.04</v>
      </c>
      <c r="F325" s="24">
        <v>3.63</v>
      </c>
      <c r="G325" s="24">
        <v>0</v>
      </c>
      <c r="H325" s="24">
        <v>7.0000000000000007E-2</v>
      </c>
      <c r="I325" s="24">
        <v>33.031999999999996</v>
      </c>
      <c r="J325" s="24">
        <v>2.36</v>
      </c>
      <c r="K325" s="24">
        <v>0.11</v>
      </c>
      <c r="L325" s="24">
        <v>0</v>
      </c>
      <c r="M325" s="24">
        <v>0</v>
      </c>
      <c r="N325" s="24">
        <v>7.0000000000000007E-2</v>
      </c>
      <c r="O325" s="24">
        <v>0</v>
      </c>
      <c r="P325" s="24">
        <v>0</v>
      </c>
      <c r="Q325" s="24">
        <v>0</v>
      </c>
      <c r="R325" s="24">
        <v>0</v>
      </c>
      <c r="S325" s="24">
        <v>0</v>
      </c>
      <c r="T325" s="24">
        <v>7.0000000000000007E-2</v>
      </c>
      <c r="U325" s="24">
        <v>0.75</v>
      </c>
      <c r="V325" s="24">
        <v>1.5</v>
      </c>
      <c r="W325" s="24">
        <v>1.2</v>
      </c>
      <c r="X325" s="24">
        <v>0</v>
      </c>
      <c r="Y325" s="24">
        <v>1.5</v>
      </c>
      <c r="Z325" s="24">
        <v>0.01</v>
      </c>
      <c r="AA325" s="24">
        <v>20</v>
      </c>
      <c r="AB325" s="24">
        <v>15</v>
      </c>
      <c r="AC325" s="24">
        <v>22.5</v>
      </c>
      <c r="AD325" s="24">
        <v>0.05</v>
      </c>
      <c r="AE325" s="24">
        <v>0</v>
      </c>
      <c r="AF325" s="24">
        <v>0.01</v>
      </c>
      <c r="AG325" s="24">
        <v>0.01</v>
      </c>
      <c r="AH325" s="24">
        <v>0.01</v>
      </c>
      <c r="AI325" s="24">
        <v>0</v>
      </c>
      <c r="AJ325" s="25">
        <v>0</v>
      </c>
      <c r="AK325" s="25">
        <v>2.1</v>
      </c>
      <c r="AL325" s="25">
        <v>2.0499999999999998</v>
      </c>
      <c r="AM325" s="25">
        <v>3.8</v>
      </c>
      <c r="AN325" s="25">
        <v>2.25</v>
      </c>
      <c r="AO325" s="25">
        <v>0.85</v>
      </c>
      <c r="AP325" s="25">
        <v>2.35</v>
      </c>
      <c r="AQ325" s="25">
        <v>2.15</v>
      </c>
      <c r="AR325" s="25">
        <v>2.1</v>
      </c>
      <c r="AS325" s="25">
        <v>1.8</v>
      </c>
      <c r="AT325" s="25">
        <v>1.3</v>
      </c>
      <c r="AU325" s="25">
        <v>2.85</v>
      </c>
      <c r="AV325" s="25">
        <v>1.75</v>
      </c>
      <c r="AW325" s="25">
        <v>1.2</v>
      </c>
      <c r="AX325" s="25">
        <v>7.1</v>
      </c>
      <c r="AY325" s="25">
        <v>0</v>
      </c>
      <c r="AZ325" s="25">
        <v>2.4</v>
      </c>
      <c r="BA325" s="25">
        <v>2.7</v>
      </c>
      <c r="BB325" s="25">
        <v>2.1</v>
      </c>
      <c r="BC325" s="25">
        <v>0.5</v>
      </c>
      <c r="BD325" s="25">
        <v>0.13</v>
      </c>
      <c r="BE325" s="25">
        <v>0.06</v>
      </c>
      <c r="BF325" s="25">
        <v>0.03</v>
      </c>
      <c r="BG325" s="25">
        <v>0.08</v>
      </c>
      <c r="BH325" s="25">
        <v>0.09</v>
      </c>
      <c r="BI325" s="25">
        <v>0.4</v>
      </c>
      <c r="BJ325" s="25">
        <v>0</v>
      </c>
      <c r="BK325" s="25">
        <v>1.1000000000000001</v>
      </c>
      <c r="BL325" s="25">
        <v>0</v>
      </c>
      <c r="BM325" s="25">
        <v>0.34</v>
      </c>
      <c r="BN325" s="25">
        <v>0</v>
      </c>
      <c r="BO325" s="25">
        <v>0</v>
      </c>
      <c r="BP325" s="25">
        <v>0</v>
      </c>
      <c r="BQ325" s="25">
        <v>0.08</v>
      </c>
      <c r="BR325" s="25">
        <v>0.12</v>
      </c>
      <c r="BS325" s="25">
        <v>0.9</v>
      </c>
      <c r="BT325" s="25">
        <v>0</v>
      </c>
      <c r="BU325" s="25">
        <v>0</v>
      </c>
      <c r="BV325" s="25">
        <v>0.05</v>
      </c>
      <c r="BW325" s="25">
        <v>0</v>
      </c>
      <c r="BX325" s="25">
        <v>0</v>
      </c>
      <c r="BY325" s="25">
        <v>0</v>
      </c>
      <c r="BZ325" s="25">
        <v>0</v>
      </c>
      <c r="CA325" s="25">
        <v>0</v>
      </c>
      <c r="CB325" s="25">
        <v>1.25</v>
      </c>
      <c r="CC325" s="26"/>
      <c r="CD325" s="26"/>
      <c r="CE325" s="25">
        <v>22.5</v>
      </c>
      <c r="CG325" s="25">
        <v>0.2</v>
      </c>
      <c r="CH325" s="25">
        <v>0.05</v>
      </c>
      <c r="CI325" s="25">
        <v>0.13</v>
      </c>
      <c r="CJ325" s="25">
        <v>10</v>
      </c>
      <c r="CK325" s="25">
        <v>4.0999999999999996</v>
      </c>
      <c r="CL325" s="25">
        <v>7.05</v>
      </c>
      <c r="CM325" s="25">
        <v>0.86</v>
      </c>
      <c r="CN325" s="25">
        <v>0.44</v>
      </c>
      <c r="CO325" s="25">
        <v>0.65</v>
      </c>
      <c r="CP325" s="25">
        <v>0</v>
      </c>
      <c r="CQ325" s="25">
        <v>0</v>
      </c>
    </row>
    <row r="326" spans="1:95" s="25" customFormat="1" x14ac:dyDescent="0.25">
      <c r="A326" s="22" t="str">
        <f>"27/10"</f>
        <v>27/10</v>
      </c>
      <c r="B326" s="23" t="s">
        <v>105</v>
      </c>
      <c r="C326" s="24">
        <v>180</v>
      </c>
      <c r="D326" s="24">
        <v>0.18</v>
      </c>
      <c r="E326" s="24">
        <v>0</v>
      </c>
      <c r="F326" s="24">
        <v>0.04</v>
      </c>
      <c r="G326" s="24">
        <v>0.04</v>
      </c>
      <c r="H326" s="24">
        <v>4.53</v>
      </c>
      <c r="I326" s="24">
        <v>18.157085999999993</v>
      </c>
      <c r="J326" s="24">
        <v>0</v>
      </c>
      <c r="K326" s="24">
        <v>0</v>
      </c>
      <c r="L326" s="24">
        <v>0</v>
      </c>
      <c r="M326" s="24">
        <v>0</v>
      </c>
      <c r="N326" s="24">
        <v>4.4400000000000004</v>
      </c>
      <c r="O326" s="24">
        <v>0</v>
      </c>
      <c r="P326" s="24">
        <v>0.09</v>
      </c>
      <c r="Q326" s="24">
        <v>0</v>
      </c>
      <c r="R326" s="24">
        <v>0</v>
      </c>
      <c r="S326" s="24">
        <v>0</v>
      </c>
      <c r="T326" s="24">
        <v>0.05</v>
      </c>
      <c r="U326" s="24">
        <v>0.04</v>
      </c>
      <c r="V326" s="24">
        <v>0.13</v>
      </c>
      <c r="W326" s="24">
        <v>0.13</v>
      </c>
      <c r="X326" s="24">
        <v>0</v>
      </c>
      <c r="Y326" s="24">
        <v>0</v>
      </c>
      <c r="Z326" s="24">
        <v>0.01</v>
      </c>
      <c r="AA326" s="24">
        <v>0</v>
      </c>
      <c r="AB326" s="24">
        <v>0</v>
      </c>
      <c r="AC326" s="24">
        <v>0</v>
      </c>
      <c r="AD326" s="24">
        <v>0</v>
      </c>
      <c r="AE326" s="24">
        <v>0</v>
      </c>
      <c r="AF326" s="24">
        <v>0</v>
      </c>
      <c r="AG326" s="24">
        <v>0</v>
      </c>
      <c r="AH326" s="24">
        <v>0</v>
      </c>
      <c r="AI326" s="24">
        <v>0</v>
      </c>
      <c r="AJ326" s="25">
        <v>0</v>
      </c>
      <c r="AK326" s="25">
        <v>0</v>
      </c>
      <c r="AL326" s="25">
        <v>0</v>
      </c>
      <c r="AM326" s="25">
        <v>0</v>
      </c>
      <c r="AN326" s="25">
        <v>0</v>
      </c>
      <c r="AO326" s="25">
        <v>0</v>
      </c>
      <c r="AP326" s="25">
        <v>0</v>
      </c>
      <c r="AQ326" s="25">
        <v>0</v>
      </c>
      <c r="AR326" s="25">
        <v>0</v>
      </c>
      <c r="AS326" s="25">
        <v>0</v>
      </c>
      <c r="AT326" s="25">
        <v>0</v>
      </c>
      <c r="AU326" s="25">
        <v>0</v>
      </c>
      <c r="AV326" s="25">
        <v>0</v>
      </c>
      <c r="AW326" s="25">
        <v>0</v>
      </c>
      <c r="AX326" s="25">
        <v>0</v>
      </c>
      <c r="AY326" s="25">
        <v>0</v>
      </c>
      <c r="AZ326" s="25">
        <v>0</v>
      </c>
      <c r="BA326" s="25">
        <v>0</v>
      </c>
      <c r="BB326" s="25">
        <v>0</v>
      </c>
      <c r="BC326" s="25">
        <v>0</v>
      </c>
      <c r="BD326" s="25">
        <v>0</v>
      </c>
      <c r="BE326" s="25">
        <v>0</v>
      </c>
      <c r="BF326" s="25">
        <v>0</v>
      </c>
      <c r="BG326" s="25">
        <v>0</v>
      </c>
      <c r="BH326" s="25">
        <v>0</v>
      </c>
      <c r="BI326" s="25">
        <v>0</v>
      </c>
      <c r="BJ326" s="25">
        <v>0</v>
      </c>
      <c r="BK326" s="25">
        <v>0</v>
      </c>
      <c r="BL326" s="25">
        <v>0</v>
      </c>
      <c r="BM326" s="25">
        <v>0</v>
      </c>
      <c r="BN326" s="25">
        <v>0</v>
      </c>
      <c r="BO326" s="25">
        <v>0</v>
      </c>
      <c r="BP326" s="25">
        <v>0</v>
      </c>
      <c r="BQ326" s="25">
        <v>0</v>
      </c>
      <c r="BR326" s="25">
        <v>0</v>
      </c>
      <c r="BS326" s="25">
        <v>0</v>
      </c>
      <c r="BT326" s="25">
        <v>0</v>
      </c>
      <c r="BU326" s="25">
        <v>0</v>
      </c>
      <c r="BV326" s="25">
        <v>0</v>
      </c>
      <c r="BW326" s="25">
        <v>0</v>
      </c>
      <c r="BX326" s="25">
        <v>0</v>
      </c>
      <c r="BY326" s="25">
        <v>0</v>
      </c>
      <c r="BZ326" s="25">
        <v>0</v>
      </c>
      <c r="CA326" s="25">
        <v>0</v>
      </c>
      <c r="CB326" s="25">
        <v>180.08</v>
      </c>
      <c r="CC326" s="26"/>
      <c r="CD326" s="26"/>
      <c r="CE326" s="25">
        <v>0</v>
      </c>
      <c r="CG326" s="25">
        <v>3.69</v>
      </c>
      <c r="CH326" s="25">
        <v>3.69</v>
      </c>
      <c r="CI326" s="25">
        <v>3.69</v>
      </c>
      <c r="CJ326" s="25">
        <v>398.25</v>
      </c>
      <c r="CK326" s="25">
        <v>156.6</v>
      </c>
      <c r="CL326" s="25">
        <v>277.43</v>
      </c>
      <c r="CM326" s="25">
        <v>39.61</v>
      </c>
      <c r="CN326" s="25">
        <v>23.41</v>
      </c>
      <c r="CO326" s="25">
        <v>31.51</v>
      </c>
      <c r="CP326" s="25">
        <v>4.5</v>
      </c>
      <c r="CQ326" s="25">
        <v>0</v>
      </c>
    </row>
    <row r="327" spans="1:95" s="15" customFormat="1" ht="31.5" x14ac:dyDescent="0.25">
      <c r="A327" s="18" t="str">
        <f>"5/4"</f>
        <v>5/4</v>
      </c>
      <c r="B327" s="19" t="s">
        <v>137</v>
      </c>
      <c r="C327" s="20">
        <v>180</v>
      </c>
      <c r="D327" s="20">
        <v>4.78</v>
      </c>
      <c r="E327" s="20">
        <v>2.12</v>
      </c>
      <c r="F327" s="20">
        <v>4.13</v>
      </c>
      <c r="G327" s="20">
        <v>0.28999999999999998</v>
      </c>
      <c r="H327" s="20">
        <v>26.59</v>
      </c>
      <c r="I327" s="20">
        <v>161.26514279999998</v>
      </c>
      <c r="J327" s="20">
        <v>2.98</v>
      </c>
      <c r="K327" s="20">
        <v>0.08</v>
      </c>
      <c r="L327" s="20">
        <v>0</v>
      </c>
      <c r="M327" s="20">
        <v>0</v>
      </c>
      <c r="N327" s="20">
        <v>7.69</v>
      </c>
      <c r="O327" s="20">
        <v>17.95</v>
      </c>
      <c r="P327" s="20">
        <v>0.94</v>
      </c>
      <c r="Q327" s="20">
        <v>0</v>
      </c>
      <c r="R327" s="20">
        <v>0</v>
      </c>
      <c r="S327" s="20">
        <v>7.0000000000000007E-2</v>
      </c>
      <c r="T327" s="20">
        <v>1.1499999999999999</v>
      </c>
      <c r="U327" s="20">
        <v>211.64</v>
      </c>
      <c r="V327" s="20">
        <v>126.56</v>
      </c>
      <c r="W327" s="20">
        <v>83.44</v>
      </c>
      <c r="X327" s="20">
        <v>13.37</v>
      </c>
      <c r="Y327" s="20">
        <v>78.91</v>
      </c>
      <c r="Z327" s="20">
        <v>0.34</v>
      </c>
      <c r="AA327" s="20">
        <v>17.28</v>
      </c>
      <c r="AB327" s="20">
        <v>14.4</v>
      </c>
      <c r="AC327" s="20">
        <v>32.04</v>
      </c>
      <c r="AD327" s="20">
        <v>0.47</v>
      </c>
      <c r="AE327" s="20">
        <v>0.05</v>
      </c>
      <c r="AF327" s="20">
        <v>0.1</v>
      </c>
      <c r="AG327" s="20">
        <v>0.34</v>
      </c>
      <c r="AH327" s="20">
        <v>1.45</v>
      </c>
      <c r="AI327" s="20">
        <v>0.37</v>
      </c>
      <c r="AJ327" s="15">
        <v>0</v>
      </c>
      <c r="AK327" s="15">
        <v>134.07</v>
      </c>
      <c r="AL327" s="15">
        <v>123.21</v>
      </c>
      <c r="AM327" s="15">
        <v>221.86</v>
      </c>
      <c r="AN327" s="15">
        <v>70.56</v>
      </c>
      <c r="AO327" s="15">
        <v>42.54</v>
      </c>
      <c r="AP327" s="15">
        <v>86.87</v>
      </c>
      <c r="AQ327" s="15">
        <v>31.23</v>
      </c>
      <c r="AR327" s="15">
        <v>147.61000000000001</v>
      </c>
      <c r="AS327" s="15">
        <v>93.26</v>
      </c>
      <c r="AT327" s="15">
        <v>128.12</v>
      </c>
      <c r="AU327" s="15">
        <v>104.8</v>
      </c>
      <c r="AV327" s="15">
        <v>58.04</v>
      </c>
      <c r="AW327" s="15">
        <v>99.62</v>
      </c>
      <c r="AX327" s="15">
        <v>871.11</v>
      </c>
      <c r="AY327" s="15">
        <v>0</v>
      </c>
      <c r="AZ327" s="15">
        <v>283.17</v>
      </c>
      <c r="BA327" s="15">
        <v>145.31</v>
      </c>
      <c r="BB327" s="15">
        <v>74.52</v>
      </c>
      <c r="BC327" s="15">
        <v>59.9</v>
      </c>
      <c r="BD327" s="15">
        <v>0.09</v>
      </c>
      <c r="BE327" s="15">
        <v>0.04</v>
      </c>
      <c r="BF327" s="15">
        <v>0.02</v>
      </c>
      <c r="BG327" s="15">
        <v>0.05</v>
      </c>
      <c r="BH327" s="15">
        <v>0.05</v>
      </c>
      <c r="BI327" s="15">
        <v>0.25</v>
      </c>
      <c r="BJ327" s="15">
        <v>0</v>
      </c>
      <c r="BK327" s="15">
        <v>0.7</v>
      </c>
      <c r="BL327" s="15">
        <v>0</v>
      </c>
      <c r="BM327" s="15">
        <v>0.22</v>
      </c>
      <c r="BN327" s="15">
        <v>0</v>
      </c>
      <c r="BO327" s="15">
        <v>0</v>
      </c>
      <c r="BP327" s="15">
        <v>0</v>
      </c>
      <c r="BQ327" s="15">
        <v>0.05</v>
      </c>
      <c r="BR327" s="15">
        <v>7.0000000000000007E-2</v>
      </c>
      <c r="BS327" s="15">
        <v>0.56999999999999995</v>
      </c>
      <c r="BT327" s="15">
        <v>0</v>
      </c>
      <c r="BU327" s="15">
        <v>0</v>
      </c>
      <c r="BV327" s="15">
        <v>0.03</v>
      </c>
      <c r="BW327" s="15">
        <v>0</v>
      </c>
      <c r="BX327" s="15">
        <v>0</v>
      </c>
      <c r="BY327" s="15">
        <v>0</v>
      </c>
      <c r="BZ327" s="15">
        <v>0</v>
      </c>
      <c r="CA327" s="15">
        <v>0</v>
      </c>
      <c r="CB327" s="15">
        <v>162.62</v>
      </c>
      <c r="CC327" s="21"/>
      <c r="CD327" s="21"/>
      <c r="CE327" s="15">
        <v>19.68</v>
      </c>
      <c r="CG327" s="15">
        <v>25.03</v>
      </c>
      <c r="CH327" s="15">
        <v>10.84</v>
      </c>
      <c r="CI327" s="15">
        <v>17.940000000000001</v>
      </c>
      <c r="CJ327" s="15">
        <v>1406.52</v>
      </c>
      <c r="CK327" s="15">
        <v>633.16999999999996</v>
      </c>
      <c r="CL327" s="15">
        <v>1019.85</v>
      </c>
      <c r="CM327" s="15">
        <v>32.82</v>
      </c>
      <c r="CN327" s="15">
        <v>17.149999999999999</v>
      </c>
      <c r="CO327" s="15">
        <v>24.99</v>
      </c>
      <c r="CP327" s="15">
        <v>4.5</v>
      </c>
      <c r="CQ327" s="15">
        <v>0.45</v>
      </c>
    </row>
    <row r="328" spans="1:95" s="16" customFormat="1" x14ac:dyDescent="0.25">
      <c r="A328" s="27"/>
      <c r="B328" s="28" t="s">
        <v>107</v>
      </c>
      <c r="C328" s="29">
        <f>SUM(C324:C327)</f>
        <v>405</v>
      </c>
      <c r="D328" s="29">
        <v>8.07</v>
      </c>
      <c r="E328" s="29">
        <v>2.16</v>
      </c>
      <c r="F328" s="29">
        <v>9</v>
      </c>
      <c r="G328" s="29">
        <v>1.53</v>
      </c>
      <c r="H328" s="29">
        <v>52.51</v>
      </c>
      <c r="I328" s="29">
        <v>320.26</v>
      </c>
      <c r="J328" s="29">
        <v>5.53</v>
      </c>
      <c r="K328" s="29">
        <v>0.19</v>
      </c>
      <c r="L328" s="29">
        <v>0</v>
      </c>
      <c r="M328" s="29">
        <v>0</v>
      </c>
      <c r="N328" s="29">
        <v>13.52</v>
      </c>
      <c r="O328" s="29">
        <v>36.67</v>
      </c>
      <c r="P328" s="29">
        <v>2.3199999999999998</v>
      </c>
      <c r="Q328" s="29">
        <v>0</v>
      </c>
      <c r="R328" s="29">
        <v>0</v>
      </c>
      <c r="S328" s="29">
        <v>0.19</v>
      </c>
      <c r="T328" s="29">
        <v>1.92</v>
      </c>
      <c r="U328" s="29">
        <v>384.04</v>
      </c>
      <c r="V328" s="29">
        <v>180.59</v>
      </c>
      <c r="W328" s="29">
        <v>93.57</v>
      </c>
      <c r="X328" s="29">
        <v>26.57</v>
      </c>
      <c r="Y328" s="29">
        <v>114.41</v>
      </c>
      <c r="Z328" s="29">
        <v>1.17</v>
      </c>
      <c r="AA328" s="29">
        <v>37.28</v>
      </c>
      <c r="AB328" s="29">
        <v>29.4</v>
      </c>
      <c r="AC328" s="29">
        <v>54.54</v>
      </c>
      <c r="AD328" s="29">
        <v>1.2</v>
      </c>
      <c r="AE328" s="29">
        <v>0.11</v>
      </c>
      <c r="AF328" s="29">
        <v>0.13</v>
      </c>
      <c r="AG328" s="29">
        <v>0.98</v>
      </c>
      <c r="AH328" s="29">
        <v>2.66</v>
      </c>
      <c r="AI328" s="29">
        <v>0.37</v>
      </c>
      <c r="AJ328" s="16">
        <v>0</v>
      </c>
      <c r="AK328" s="16">
        <v>284.97000000000003</v>
      </c>
      <c r="AL328" s="16">
        <v>279.66000000000003</v>
      </c>
      <c r="AM328" s="16">
        <v>462.06</v>
      </c>
      <c r="AN328" s="16">
        <v>152.41</v>
      </c>
      <c r="AO328" s="16">
        <v>90.19</v>
      </c>
      <c r="AP328" s="16">
        <v>182.82</v>
      </c>
      <c r="AQ328" s="16">
        <v>68.58</v>
      </c>
      <c r="AR328" s="16">
        <v>317.70999999999998</v>
      </c>
      <c r="AS328" s="16">
        <v>199.46</v>
      </c>
      <c r="AT328" s="16">
        <v>274.62</v>
      </c>
      <c r="AU328" s="16">
        <v>228.05</v>
      </c>
      <c r="AV328" s="16">
        <v>124.19</v>
      </c>
      <c r="AW328" s="16">
        <v>212.82</v>
      </c>
      <c r="AX328" s="16">
        <v>1808.21</v>
      </c>
      <c r="AY328" s="16">
        <v>0</v>
      </c>
      <c r="AZ328" s="16">
        <v>588.37</v>
      </c>
      <c r="BA328" s="16">
        <v>280.41000000000003</v>
      </c>
      <c r="BB328" s="16">
        <v>165.42</v>
      </c>
      <c r="BC328" s="16">
        <v>129.6</v>
      </c>
      <c r="BD328" s="16">
        <v>0.22</v>
      </c>
      <c r="BE328" s="16">
        <v>0.1</v>
      </c>
      <c r="BF328" s="16">
        <v>0.05</v>
      </c>
      <c r="BG328" s="16">
        <v>0.12</v>
      </c>
      <c r="BH328" s="16">
        <v>0.14000000000000001</v>
      </c>
      <c r="BI328" s="16">
        <v>0.66</v>
      </c>
      <c r="BJ328" s="16">
        <v>0</v>
      </c>
      <c r="BK328" s="16">
        <v>1.94</v>
      </c>
      <c r="BL328" s="16">
        <v>0</v>
      </c>
      <c r="BM328" s="16">
        <v>0.62</v>
      </c>
      <c r="BN328" s="16">
        <v>0</v>
      </c>
      <c r="BO328" s="16">
        <v>0</v>
      </c>
      <c r="BP328" s="16">
        <v>0</v>
      </c>
      <c r="BQ328" s="16">
        <v>0.13</v>
      </c>
      <c r="BR328" s="16">
        <v>0.19</v>
      </c>
      <c r="BS328" s="16">
        <v>1.94</v>
      </c>
      <c r="BT328" s="16">
        <v>0</v>
      </c>
      <c r="BU328" s="16">
        <v>0</v>
      </c>
      <c r="BV328" s="16">
        <v>0.43</v>
      </c>
      <c r="BW328" s="16">
        <v>0.01</v>
      </c>
      <c r="BX328" s="16">
        <v>0</v>
      </c>
      <c r="BY328" s="16">
        <v>0</v>
      </c>
      <c r="BZ328" s="16">
        <v>0</v>
      </c>
      <c r="CA328" s="16">
        <v>0</v>
      </c>
      <c r="CB328" s="16">
        <v>357.59</v>
      </c>
      <c r="CC328" s="13"/>
      <c r="CD328" s="13" t="e">
        <f>$I$328/#REF!*100</f>
        <v>#REF!</v>
      </c>
      <c r="CE328" s="16">
        <v>42.18</v>
      </c>
      <c r="CG328" s="16">
        <v>28.92</v>
      </c>
      <c r="CH328" s="16">
        <v>14.58</v>
      </c>
      <c r="CI328" s="16">
        <v>21.75</v>
      </c>
      <c r="CJ328" s="16">
        <v>2479.77</v>
      </c>
      <c r="CK328" s="16">
        <v>1050.07</v>
      </c>
      <c r="CL328" s="16">
        <v>1764.92</v>
      </c>
      <c r="CM328" s="16">
        <v>78.61</v>
      </c>
      <c r="CN328" s="16">
        <v>46.32</v>
      </c>
      <c r="CO328" s="16">
        <v>62.46</v>
      </c>
      <c r="CP328" s="16">
        <v>9</v>
      </c>
      <c r="CQ328" s="16">
        <v>0.45</v>
      </c>
    </row>
    <row r="329" spans="1:95" x14ac:dyDescent="0.25">
      <c r="B329" s="17" t="s">
        <v>108</v>
      </c>
    </row>
    <row r="330" spans="1:95" s="15" customFormat="1" x14ac:dyDescent="0.25">
      <c r="A330" s="18" t="str">
        <f>"-"</f>
        <v>-</v>
      </c>
      <c r="B330" s="19" t="s">
        <v>109</v>
      </c>
      <c r="C330" s="20">
        <v>100</v>
      </c>
      <c r="D330" s="20">
        <v>0.5</v>
      </c>
      <c r="E330" s="20">
        <v>0</v>
      </c>
      <c r="F330" s="20">
        <v>0.1</v>
      </c>
      <c r="G330" s="20">
        <v>0</v>
      </c>
      <c r="H330" s="20">
        <v>10.3</v>
      </c>
      <c r="I330" s="20">
        <v>43.239999999999995</v>
      </c>
      <c r="J330" s="20">
        <v>0</v>
      </c>
      <c r="K330" s="20">
        <v>0</v>
      </c>
      <c r="L330" s="20">
        <v>0</v>
      </c>
      <c r="M330" s="20">
        <v>0</v>
      </c>
      <c r="N330" s="20">
        <v>9.9</v>
      </c>
      <c r="O330" s="20">
        <v>0.2</v>
      </c>
      <c r="P330" s="20">
        <v>0.2</v>
      </c>
      <c r="Q330" s="20">
        <v>0</v>
      </c>
      <c r="R330" s="20">
        <v>0</v>
      </c>
      <c r="S330" s="20">
        <v>0.5</v>
      </c>
      <c r="T330" s="20">
        <v>0.3</v>
      </c>
      <c r="U330" s="20">
        <v>6</v>
      </c>
      <c r="V330" s="20">
        <v>120</v>
      </c>
      <c r="W330" s="20">
        <v>7</v>
      </c>
      <c r="X330" s="20">
        <v>4</v>
      </c>
      <c r="Y330" s="20">
        <v>7</v>
      </c>
      <c r="Z330" s="20">
        <v>1.4</v>
      </c>
      <c r="AA330" s="20">
        <v>0</v>
      </c>
      <c r="AB330" s="20">
        <v>0</v>
      </c>
      <c r="AC330" s="20">
        <v>0</v>
      </c>
      <c r="AD330" s="20">
        <v>0.1</v>
      </c>
      <c r="AE330" s="20">
        <v>0.01</v>
      </c>
      <c r="AF330" s="20">
        <v>0.01</v>
      </c>
      <c r="AG330" s="20">
        <v>0.1</v>
      </c>
      <c r="AH330" s="20">
        <v>0.2</v>
      </c>
      <c r="AI330" s="20">
        <v>2</v>
      </c>
      <c r="AJ330" s="15">
        <v>0.2</v>
      </c>
      <c r="AK330" s="15">
        <v>8</v>
      </c>
      <c r="AL330" s="15">
        <v>10</v>
      </c>
      <c r="AM330" s="15">
        <v>14</v>
      </c>
      <c r="AN330" s="15">
        <v>14</v>
      </c>
      <c r="AO330" s="15">
        <v>2</v>
      </c>
      <c r="AP330" s="15">
        <v>8</v>
      </c>
      <c r="AQ330" s="15">
        <v>2</v>
      </c>
      <c r="AR330" s="15">
        <v>7</v>
      </c>
      <c r="AS330" s="15">
        <v>13</v>
      </c>
      <c r="AT330" s="15">
        <v>8</v>
      </c>
      <c r="AU330" s="15">
        <v>58</v>
      </c>
      <c r="AV330" s="15">
        <v>5</v>
      </c>
      <c r="AW330" s="15">
        <v>11</v>
      </c>
      <c r="AX330" s="15">
        <v>32</v>
      </c>
      <c r="AY330" s="15">
        <v>0</v>
      </c>
      <c r="AZ330" s="15">
        <v>10</v>
      </c>
      <c r="BA330" s="15">
        <v>12</v>
      </c>
      <c r="BB330" s="15">
        <v>5</v>
      </c>
      <c r="BC330" s="15">
        <v>4</v>
      </c>
      <c r="BD330" s="15">
        <v>0</v>
      </c>
      <c r="BE330" s="15">
        <v>0</v>
      </c>
      <c r="BF330" s="15">
        <v>0</v>
      </c>
      <c r="BG330" s="15">
        <v>0</v>
      </c>
      <c r="BH330" s="15">
        <v>0</v>
      </c>
      <c r="BI330" s="15">
        <v>0</v>
      </c>
      <c r="BJ330" s="15">
        <v>0</v>
      </c>
      <c r="BK330" s="15">
        <v>0</v>
      </c>
      <c r="BL330" s="15">
        <v>0</v>
      </c>
      <c r="BM330" s="15">
        <v>0</v>
      </c>
      <c r="BN330" s="15">
        <v>0</v>
      </c>
      <c r="BO330" s="15">
        <v>0</v>
      </c>
      <c r="BP330" s="15">
        <v>0</v>
      </c>
      <c r="BQ330" s="15">
        <v>0</v>
      </c>
      <c r="BR330" s="15">
        <v>0</v>
      </c>
      <c r="BS330" s="15">
        <v>0</v>
      </c>
      <c r="BT330" s="15">
        <v>0</v>
      </c>
      <c r="BU330" s="15">
        <v>0</v>
      </c>
      <c r="BV330" s="15">
        <v>0</v>
      </c>
      <c r="BW330" s="15">
        <v>0</v>
      </c>
      <c r="BX330" s="15">
        <v>0</v>
      </c>
      <c r="BY330" s="15">
        <v>0</v>
      </c>
      <c r="BZ330" s="15">
        <v>0</v>
      </c>
      <c r="CA330" s="15">
        <v>0</v>
      </c>
      <c r="CB330" s="15">
        <v>88.1</v>
      </c>
      <c r="CC330" s="21"/>
      <c r="CD330" s="21"/>
      <c r="CE330" s="15">
        <v>0</v>
      </c>
      <c r="CG330" s="15">
        <v>2</v>
      </c>
      <c r="CH330" s="15">
        <v>2</v>
      </c>
      <c r="CI330" s="15">
        <v>2</v>
      </c>
      <c r="CJ330" s="15">
        <v>200</v>
      </c>
      <c r="CK330" s="15">
        <v>91</v>
      </c>
      <c r="CL330" s="15">
        <v>145.5</v>
      </c>
      <c r="CM330" s="15">
        <v>0.3</v>
      </c>
      <c r="CN330" s="15">
        <v>0.3</v>
      </c>
      <c r="CO330" s="15">
        <v>0.3</v>
      </c>
      <c r="CP330" s="15">
        <v>0</v>
      </c>
      <c r="CQ330" s="15">
        <v>0</v>
      </c>
    </row>
    <row r="331" spans="1:95" s="16" customFormat="1" x14ac:dyDescent="0.25">
      <c r="A331" s="27"/>
      <c r="B331" s="28" t="s">
        <v>110</v>
      </c>
      <c r="C331" s="29">
        <f>SUM(C330)</f>
        <v>100</v>
      </c>
      <c r="D331" s="29">
        <v>0.5</v>
      </c>
      <c r="E331" s="29">
        <v>0</v>
      </c>
      <c r="F331" s="29">
        <v>0.1</v>
      </c>
      <c r="G331" s="29">
        <v>0</v>
      </c>
      <c r="H331" s="29">
        <v>10.3</v>
      </c>
      <c r="I331" s="29">
        <v>43.24</v>
      </c>
      <c r="J331" s="29">
        <v>0</v>
      </c>
      <c r="K331" s="29">
        <v>0</v>
      </c>
      <c r="L331" s="29">
        <v>0</v>
      </c>
      <c r="M331" s="29">
        <v>0</v>
      </c>
      <c r="N331" s="29">
        <v>9.9</v>
      </c>
      <c r="O331" s="29">
        <v>0.2</v>
      </c>
      <c r="P331" s="29">
        <v>0.2</v>
      </c>
      <c r="Q331" s="29">
        <v>0</v>
      </c>
      <c r="R331" s="29">
        <v>0</v>
      </c>
      <c r="S331" s="29">
        <v>0.5</v>
      </c>
      <c r="T331" s="29">
        <v>0.3</v>
      </c>
      <c r="U331" s="29">
        <v>6</v>
      </c>
      <c r="V331" s="29">
        <v>120</v>
      </c>
      <c r="W331" s="29">
        <v>7</v>
      </c>
      <c r="X331" s="29">
        <v>4</v>
      </c>
      <c r="Y331" s="29">
        <v>7</v>
      </c>
      <c r="Z331" s="29">
        <v>1.4</v>
      </c>
      <c r="AA331" s="29">
        <v>0</v>
      </c>
      <c r="AB331" s="29">
        <v>0</v>
      </c>
      <c r="AC331" s="29">
        <v>0</v>
      </c>
      <c r="AD331" s="29">
        <v>0.1</v>
      </c>
      <c r="AE331" s="29">
        <v>0.01</v>
      </c>
      <c r="AF331" s="29">
        <v>0.01</v>
      </c>
      <c r="AG331" s="29">
        <v>0.1</v>
      </c>
      <c r="AH331" s="29">
        <v>0.2</v>
      </c>
      <c r="AI331" s="29">
        <v>2</v>
      </c>
      <c r="AJ331" s="16">
        <v>0.2</v>
      </c>
      <c r="AK331" s="16">
        <v>8</v>
      </c>
      <c r="AL331" s="16">
        <v>10</v>
      </c>
      <c r="AM331" s="16">
        <v>14</v>
      </c>
      <c r="AN331" s="16">
        <v>14</v>
      </c>
      <c r="AO331" s="16">
        <v>2</v>
      </c>
      <c r="AP331" s="16">
        <v>8</v>
      </c>
      <c r="AQ331" s="16">
        <v>2</v>
      </c>
      <c r="AR331" s="16">
        <v>7</v>
      </c>
      <c r="AS331" s="16">
        <v>13</v>
      </c>
      <c r="AT331" s="16">
        <v>8</v>
      </c>
      <c r="AU331" s="16">
        <v>58</v>
      </c>
      <c r="AV331" s="16">
        <v>5</v>
      </c>
      <c r="AW331" s="16">
        <v>11</v>
      </c>
      <c r="AX331" s="16">
        <v>32</v>
      </c>
      <c r="AY331" s="16">
        <v>0</v>
      </c>
      <c r="AZ331" s="16">
        <v>10</v>
      </c>
      <c r="BA331" s="16">
        <v>12</v>
      </c>
      <c r="BB331" s="16">
        <v>5</v>
      </c>
      <c r="BC331" s="16">
        <v>4</v>
      </c>
      <c r="BD331" s="16">
        <v>0</v>
      </c>
      <c r="BE331" s="16">
        <v>0</v>
      </c>
      <c r="BF331" s="16">
        <v>0</v>
      </c>
      <c r="BG331" s="16">
        <v>0</v>
      </c>
      <c r="BH331" s="16">
        <v>0</v>
      </c>
      <c r="BI331" s="16">
        <v>0</v>
      </c>
      <c r="BJ331" s="16">
        <v>0</v>
      </c>
      <c r="BK331" s="16">
        <v>0</v>
      </c>
      <c r="BL331" s="16">
        <v>0</v>
      </c>
      <c r="BM331" s="16">
        <v>0</v>
      </c>
      <c r="BN331" s="16">
        <v>0</v>
      </c>
      <c r="BO331" s="16">
        <v>0</v>
      </c>
      <c r="BP331" s="16">
        <v>0</v>
      </c>
      <c r="BQ331" s="16">
        <v>0</v>
      </c>
      <c r="BR331" s="16">
        <v>0</v>
      </c>
      <c r="BS331" s="16">
        <v>0</v>
      </c>
      <c r="BT331" s="16">
        <v>0</v>
      </c>
      <c r="BU331" s="16">
        <v>0</v>
      </c>
      <c r="BV331" s="16">
        <v>0</v>
      </c>
      <c r="BW331" s="16">
        <v>0</v>
      </c>
      <c r="BX331" s="16">
        <v>0</v>
      </c>
      <c r="BY331" s="16">
        <v>0</v>
      </c>
      <c r="BZ331" s="16">
        <v>0</v>
      </c>
      <c r="CA331" s="16">
        <v>0</v>
      </c>
      <c r="CB331" s="16">
        <v>88.1</v>
      </c>
      <c r="CC331" s="13"/>
      <c r="CD331" s="13" t="e">
        <f>$I$331/#REF!*100</f>
        <v>#REF!</v>
      </c>
      <c r="CE331" s="16">
        <v>0</v>
      </c>
      <c r="CG331" s="16">
        <v>2</v>
      </c>
      <c r="CH331" s="16">
        <v>2</v>
      </c>
      <c r="CI331" s="16">
        <v>2</v>
      </c>
      <c r="CJ331" s="16">
        <v>200</v>
      </c>
      <c r="CK331" s="16">
        <v>91</v>
      </c>
      <c r="CL331" s="16">
        <v>145.5</v>
      </c>
      <c r="CM331" s="16">
        <v>0.3</v>
      </c>
      <c r="CN331" s="16">
        <v>0.3</v>
      </c>
      <c r="CO331" s="16">
        <v>0.3</v>
      </c>
      <c r="CP331" s="16">
        <v>0</v>
      </c>
      <c r="CQ331" s="16">
        <v>0</v>
      </c>
    </row>
    <row r="332" spans="1:95" x14ac:dyDescent="0.25">
      <c r="B332" s="17" t="s">
        <v>111</v>
      </c>
    </row>
    <row r="333" spans="1:95" s="25" customFormat="1" x14ac:dyDescent="0.25">
      <c r="A333" s="22" t="str">
        <f>"-"</f>
        <v>-</v>
      </c>
      <c r="B333" s="23" t="s">
        <v>112</v>
      </c>
      <c r="C333" s="24">
        <v>20</v>
      </c>
      <c r="D333" s="24">
        <v>1.32</v>
      </c>
      <c r="E333" s="24">
        <v>0</v>
      </c>
      <c r="F333" s="24">
        <v>0.13</v>
      </c>
      <c r="G333" s="24">
        <v>0.13</v>
      </c>
      <c r="H333" s="24">
        <v>9.3800000000000008</v>
      </c>
      <c r="I333" s="24">
        <v>44.780199999999994</v>
      </c>
      <c r="J333" s="24">
        <v>0</v>
      </c>
      <c r="K333" s="24">
        <v>0</v>
      </c>
      <c r="L333" s="24">
        <v>0</v>
      </c>
      <c r="M333" s="24">
        <v>0</v>
      </c>
      <c r="N333" s="24">
        <v>0.22</v>
      </c>
      <c r="O333" s="24">
        <v>9.1199999999999992</v>
      </c>
      <c r="P333" s="24">
        <v>0.04</v>
      </c>
      <c r="Q333" s="24">
        <v>0</v>
      </c>
      <c r="R333" s="24">
        <v>0</v>
      </c>
      <c r="S333" s="24">
        <v>0</v>
      </c>
      <c r="T333" s="24">
        <v>0.36</v>
      </c>
      <c r="U333" s="24">
        <v>0</v>
      </c>
      <c r="V333" s="24">
        <v>0</v>
      </c>
      <c r="W333" s="24">
        <v>0</v>
      </c>
      <c r="X333" s="24">
        <v>0</v>
      </c>
      <c r="Y333" s="24">
        <v>0</v>
      </c>
      <c r="Z333" s="24">
        <v>0</v>
      </c>
      <c r="AA333" s="24">
        <v>0</v>
      </c>
      <c r="AB333" s="24">
        <v>0</v>
      </c>
      <c r="AC333" s="24">
        <v>0</v>
      </c>
      <c r="AD333" s="24">
        <v>0</v>
      </c>
      <c r="AE333" s="24">
        <v>0</v>
      </c>
      <c r="AF333" s="24">
        <v>0</v>
      </c>
      <c r="AG333" s="24">
        <v>0</v>
      </c>
      <c r="AH333" s="24">
        <v>0</v>
      </c>
      <c r="AI333" s="24">
        <v>0</v>
      </c>
      <c r="AJ333" s="25">
        <v>0</v>
      </c>
      <c r="AK333" s="25">
        <v>63.86</v>
      </c>
      <c r="AL333" s="25">
        <v>66.47</v>
      </c>
      <c r="AM333" s="25">
        <v>101.79</v>
      </c>
      <c r="AN333" s="25">
        <v>33.76</v>
      </c>
      <c r="AO333" s="25">
        <v>20.010000000000002</v>
      </c>
      <c r="AP333" s="25">
        <v>40.020000000000003</v>
      </c>
      <c r="AQ333" s="25">
        <v>15.14</v>
      </c>
      <c r="AR333" s="25">
        <v>72.38</v>
      </c>
      <c r="AS333" s="25">
        <v>44.89</v>
      </c>
      <c r="AT333" s="25">
        <v>62.64</v>
      </c>
      <c r="AU333" s="25">
        <v>51.68</v>
      </c>
      <c r="AV333" s="25">
        <v>27.14</v>
      </c>
      <c r="AW333" s="25">
        <v>48.02</v>
      </c>
      <c r="AX333" s="25">
        <v>401.59</v>
      </c>
      <c r="AY333" s="25">
        <v>0</v>
      </c>
      <c r="AZ333" s="25">
        <v>130.85</v>
      </c>
      <c r="BA333" s="25">
        <v>56.9</v>
      </c>
      <c r="BB333" s="25">
        <v>37.76</v>
      </c>
      <c r="BC333" s="25">
        <v>29.93</v>
      </c>
      <c r="BD333" s="25">
        <v>0</v>
      </c>
      <c r="BE333" s="25">
        <v>0</v>
      </c>
      <c r="BF333" s="25">
        <v>0</v>
      </c>
      <c r="BG333" s="25">
        <v>0</v>
      </c>
      <c r="BH333" s="25">
        <v>0</v>
      </c>
      <c r="BI333" s="25">
        <v>0</v>
      </c>
      <c r="BJ333" s="25">
        <v>0</v>
      </c>
      <c r="BK333" s="25">
        <v>0.02</v>
      </c>
      <c r="BL333" s="25">
        <v>0</v>
      </c>
      <c r="BM333" s="25">
        <v>0</v>
      </c>
      <c r="BN333" s="25">
        <v>0</v>
      </c>
      <c r="BO333" s="25">
        <v>0</v>
      </c>
      <c r="BP333" s="25">
        <v>0</v>
      </c>
      <c r="BQ333" s="25">
        <v>0</v>
      </c>
      <c r="BR333" s="25">
        <v>0</v>
      </c>
      <c r="BS333" s="25">
        <v>0.01</v>
      </c>
      <c r="BT333" s="25">
        <v>0</v>
      </c>
      <c r="BU333" s="25">
        <v>0</v>
      </c>
      <c r="BV333" s="25">
        <v>0.06</v>
      </c>
      <c r="BW333" s="25">
        <v>0</v>
      </c>
      <c r="BX333" s="25">
        <v>0</v>
      </c>
      <c r="BY333" s="25">
        <v>0</v>
      </c>
      <c r="BZ333" s="25">
        <v>0</v>
      </c>
      <c r="CA333" s="25">
        <v>0</v>
      </c>
      <c r="CB333" s="25">
        <v>7.82</v>
      </c>
      <c r="CC333" s="26"/>
      <c r="CD333" s="26"/>
      <c r="CE333" s="25">
        <v>0</v>
      </c>
      <c r="CG333" s="25">
        <v>0</v>
      </c>
      <c r="CH333" s="25">
        <v>0</v>
      </c>
      <c r="CI333" s="25">
        <v>0</v>
      </c>
      <c r="CJ333" s="25">
        <v>380</v>
      </c>
      <c r="CK333" s="25">
        <v>146.4</v>
      </c>
      <c r="CL333" s="25">
        <v>263.2</v>
      </c>
      <c r="CM333" s="25">
        <v>3.04</v>
      </c>
      <c r="CN333" s="25">
        <v>3.04</v>
      </c>
      <c r="CO333" s="25">
        <v>3.04</v>
      </c>
      <c r="CP333" s="25">
        <v>0</v>
      </c>
      <c r="CQ333" s="25">
        <v>0</v>
      </c>
    </row>
    <row r="334" spans="1:95" s="25" customFormat="1" x14ac:dyDescent="0.25">
      <c r="A334" s="22" t="str">
        <f>"-"</f>
        <v>-</v>
      </c>
      <c r="B334" s="23" t="s">
        <v>113</v>
      </c>
      <c r="C334" s="24">
        <v>20</v>
      </c>
      <c r="D334" s="24">
        <v>1.32</v>
      </c>
      <c r="E334" s="24">
        <v>0</v>
      </c>
      <c r="F334" s="24">
        <v>0.24</v>
      </c>
      <c r="G334" s="24">
        <v>0.24</v>
      </c>
      <c r="H334" s="24">
        <v>8.34</v>
      </c>
      <c r="I334" s="24">
        <v>38.676000000000002</v>
      </c>
      <c r="J334" s="24">
        <v>0.04</v>
      </c>
      <c r="K334" s="24">
        <v>0</v>
      </c>
      <c r="L334" s="24">
        <v>0</v>
      </c>
      <c r="M334" s="24">
        <v>0</v>
      </c>
      <c r="N334" s="24">
        <v>0.24</v>
      </c>
      <c r="O334" s="24">
        <v>6.44</v>
      </c>
      <c r="P334" s="24">
        <v>1.66</v>
      </c>
      <c r="Q334" s="24">
        <v>0</v>
      </c>
      <c r="R334" s="24">
        <v>0</v>
      </c>
      <c r="S334" s="24">
        <v>0.2</v>
      </c>
      <c r="T334" s="24">
        <v>0.5</v>
      </c>
      <c r="U334" s="24">
        <v>122</v>
      </c>
      <c r="V334" s="24">
        <v>49</v>
      </c>
      <c r="W334" s="24">
        <v>7</v>
      </c>
      <c r="X334" s="24">
        <v>9.4</v>
      </c>
      <c r="Y334" s="24">
        <v>31.6</v>
      </c>
      <c r="Z334" s="24">
        <v>0.78</v>
      </c>
      <c r="AA334" s="24">
        <v>0</v>
      </c>
      <c r="AB334" s="24">
        <v>1</v>
      </c>
      <c r="AC334" s="24">
        <v>0.2</v>
      </c>
      <c r="AD334" s="24">
        <v>0.28000000000000003</v>
      </c>
      <c r="AE334" s="24">
        <v>0.04</v>
      </c>
      <c r="AF334" s="24">
        <v>0.02</v>
      </c>
      <c r="AG334" s="24">
        <v>0.14000000000000001</v>
      </c>
      <c r="AH334" s="24">
        <v>0.4</v>
      </c>
      <c r="AI334" s="24">
        <v>0</v>
      </c>
      <c r="AJ334" s="25">
        <v>0</v>
      </c>
      <c r="AK334" s="25">
        <v>64.400000000000006</v>
      </c>
      <c r="AL334" s="25">
        <v>49.6</v>
      </c>
      <c r="AM334" s="25">
        <v>85.4</v>
      </c>
      <c r="AN334" s="25">
        <v>44.6</v>
      </c>
      <c r="AO334" s="25">
        <v>18.600000000000001</v>
      </c>
      <c r="AP334" s="25">
        <v>39.6</v>
      </c>
      <c r="AQ334" s="25">
        <v>16</v>
      </c>
      <c r="AR334" s="25">
        <v>74.2</v>
      </c>
      <c r="AS334" s="25">
        <v>59.4</v>
      </c>
      <c r="AT334" s="25">
        <v>58.2</v>
      </c>
      <c r="AU334" s="25">
        <v>92.8</v>
      </c>
      <c r="AV334" s="25">
        <v>24.8</v>
      </c>
      <c r="AW334" s="25">
        <v>62</v>
      </c>
      <c r="AX334" s="25">
        <v>311.8</v>
      </c>
      <c r="AY334" s="25">
        <v>0</v>
      </c>
      <c r="AZ334" s="25">
        <v>105.2</v>
      </c>
      <c r="BA334" s="25">
        <v>58.2</v>
      </c>
      <c r="BB334" s="25">
        <v>36</v>
      </c>
      <c r="BC334" s="25">
        <v>26</v>
      </c>
      <c r="BD334" s="25">
        <v>0</v>
      </c>
      <c r="BE334" s="25">
        <v>0</v>
      </c>
      <c r="BF334" s="25">
        <v>0</v>
      </c>
      <c r="BG334" s="25">
        <v>0</v>
      </c>
      <c r="BH334" s="25">
        <v>0</v>
      </c>
      <c r="BI334" s="25">
        <v>0</v>
      </c>
      <c r="BJ334" s="25">
        <v>0</v>
      </c>
      <c r="BK334" s="25">
        <v>0.03</v>
      </c>
      <c r="BL334" s="25">
        <v>0</v>
      </c>
      <c r="BM334" s="25">
        <v>0</v>
      </c>
      <c r="BN334" s="25">
        <v>0</v>
      </c>
      <c r="BO334" s="25">
        <v>0</v>
      </c>
      <c r="BP334" s="25">
        <v>0</v>
      </c>
      <c r="BQ334" s="25">
        <v>0</v>
      </c>
      <c r="BR334" s="25">
        <v>0</v>
      </c>
      <c r="BS334" s="25">
        <v>0.02</v>
      </c>
      <c r="BT334" s="25">
        <v>0</v>
      </c>
      <c r="BU334" s="25">
        <v>0</v>
      </c>
      <c r="BV334" s="25">
        <v>0.1</v>
      </c>
      <c r="BW334" s="25">
        <v>0.02</v>
      </c>
      <c r="BX334" s="25">
        <v>0</v>
      </c>
      <c r="BY334" s="25">
        <v>0</v>
      </c>
      <c r="BZ334" s="25">
        <v>0</v>
      </c>
      <c r="CA334" s="25">
        <v>0</v>
      </c>
      <c r="CB334" s="25">
        <v>9.4</v>
      </c>
      <c r="CC334" s="26"/>
      <c r="CD334" s="26"/>
      <c r="CE334" s="25">
        <v>0.17</v>
      </c>
      <c r="CG334" s="25">
        <v>1</v>
      </c>
      <c r="CH334" s="25">
        <v>1</v>
      </c>
      <c r="CI334" s="25">
        <v>1</v>
      </c>
      <c r="CJ334" s="25">
        <v>190</v>
      </c>
      <c r="CK334" s="25">
        <v>73.2</v>
      </c>
      <c r="CL334" s="25">
        <v>131.6</v>
      </c>
      <c r="CM334" s="25">
        <v>1.9</v>
      </c>
      <c r="CN334" s="25">
        <v>1.58</v>
      </c>
      <c r="CO334" s="25">
        <v>1.74</v>
      </c>
      <c r="CP334" s="25">
        <v>0</v>
      </c>
      <c r="CQ334" s="25">
        <v>0</v>
      </c>
    </row>
    <row r="335" spans="1:95" s="25" customFormat="1" x14ac:dyDescent="0.25">
      <c r="A335" s="22" t="str">
        <f>"6/10"</f>
        <v>6/10</v>
      </c>
      <c r="B335" s="23" t="s">
        <v>129</v>
      </c>
      <c r="C335" s="24">
        <v>180</v>
      </c>
      <c r="D335" s="24">
        <v>0.92</v>
      </c>
      <c r="E335" s="24">
        <v>0</v>
      </c>
      <c r="F335" s="24">
        <v>0.05</v>
      </c>
      <c r="G335" s="24">
        <v>0.05</v>
      </c>
      <c r="H335" s="24">
        <v>20.86</v>
      </c>
      <c r="I335" s="24">
        <v>78.839027999999999</v>
      </c>
      <c r="J335" s="24">
        <v>0.02</v>
      </c>
      <c r="K335" s="24">
        <v>0</v>
      </c>
      <c r="L335" s="24">
        <v>0</v>
      </c>
      <c r="M335" s="24">
        <v>0</v>
      </c>
      <c r="N335" s="24">
        <v>17.27</v>
      </c>
      <c r="O335" s="24">
        <v>0.51</v>
      </c>
      <c r="P335" s="24">
        <v>3.08</v>
      </c>
      <c r="Q335" s="24">
        <v>0</v>
      </c>
      <c r="R335" s="24">
        <v>0</v>
      </c>
      <c r="S335" s="24">
        <v>0.27</v>
      </c>
      <c r="T335" s="24">
        <v>0.73</v>
      </c>
      <c r="U335" s="24">
        <v>3.12</v>
      </c>
      <c r="V335" s="24">
        <v>306.24</v>
      </c>
      <c r="W335" s="24">
        <v>28.2</v>
      </c>
      <c r="X335" s="24">
        <v>17.96</v>
      </c>
      <c r="Y335" s="24">
        <v>24.44</v>
      </c>
      <c r="Z335" s="24">
        <v>0.57999999999999996</v>
      </c>
      <c r="AA335" s="24">
        <v>0</v>
      </c>
      <c r="AB335" s="24">
        <v>567</v>
      </c>
      <c r="AC335" s="24">
        <v>104.94</v>
      </c>
      <c r="AD335" s="24">
        <v>0.99</v>
      </c>
      <c r="AE335" s="24">
        <v>0.02</v>
      </c>
      <c r="AF335" s="24">
        <v>0.03</v>
      </c>
      <c r="AG335" s="24">
        <v>0.46</v>
      </c>
      <c r="AH335" s="24">
        <v>0.7</v>
      </c>
      <c r="AI335" s="24">
        <v>0.28999999999999998</v>
      </c>
      <c r="AJ335" s="25">
        <v>0</v>
      </c>
      <c r="AK335" s="25">
        <v>0.01</v>
      </c>
      <c r="AL335" s="25">
        <v>0.01</v>
      </c>
      <c r="AM335" s="25">
        <v>0.01</v>
      </c>
      <c r="AN335" s="25">
        <v>0.02</v>
      </c>
      <c r="AO335" s="25">
        <v>0</v>
      </c>
      <c r="AP335" s="25">
        <v>0.01</v>
      </c>
      <c r="AQ335" s="25">
        <v>0</v>
      </c>
      <c r="AR335" s="25">
        <v>0.01</v>
      </c>
      <c r="AS335" s="25">
        <v>0.01</v>
      </c>
      <c r="AT335" s="25">
        <v>0.01</v>
      </c>
      <c r="AU335" s="25">
        <v>0.05</v>
      </c>
      <c r="AV335" s="25">
        <v>0</v>
      </c>
      <c r="AW335" s="25">
        <v>0.01</v>
      </c>
      <c r="AX335" s="25">
        <v>0.02</v>
      </c>
      <c r="AY335" s="25">
        <v>0</v>
      </c>
      <c r="AZ335" s="25">
        <v>0.01</v>
      </c>
      <c r="BA335" s="25">
        <v>0.01</v>
      </c>
      <c r="BB335" s="25">
        <v>0.01</v>
      </c>
      <c r="BC335" s="25">
        <v>0</v>
      </c>
      <c r="BD335" s="25">
        <v>0</v>
      </c>
      <c r="BE335" s="25">
        <v>0</v>
      </c>
      <c r="BF335" s="25">
        <v>0</v>
      </c>
      <c r="BG335" s="25">
        <v>0</v>
      </c>
      <c r="BH335" s="25">
        <v>0</v>
      </c>
      <c r="BI335" s="25">
        <v>0</v>
      </c>
      <c r="BJ335" s="25">
        <v>0</v>
      </c>
      <c r="BK335" s="25">
        <v>0</v>
      </c>
      <c r="BL335" s="25">
        <v>0</v>
      </c>
      <c r="BM335" s="25">
        <v>0</v>
      </c>
      <c r="BN335" s="25">
        <v>0</v>
      </c>
      <c r="BO335" s="25">
        <v>0</v>
      </c>
      <c r="BP335" s="25">
        <v>0</v>
      </c>
      <c r="BQ335" s="25">
        <v>0</v>
      </c>
      <c r="BR335" s="25">
        <v>0</v>
      </c>
      <c r="BS335" s="25">
        <v>0.01</v>
      </c>
      <c r="BT335" s="25">
        <v>0</v>
      </c>
      <c r="BU335" s="25">
        <v>0</v>
      </c>
      <c r="BV335" s="25">
        <v>0.01</v>
      </c>
      <c r="BW335" s="25">
        <v>0</v>
      </c>
      <c r="BX335" s="25">
        <v>0</v>
      </c>
      <c r="BY335" s="25">
        <v>0</v>
      </c>
      <c r="BZ335" s="25">
        <v>0</v>
      </c>
      <c r="CA335" s="25">
        <v>0</v>
      </c>
      <c r="CB335" s="25">
        <v>192.61</v>
      </c>
      <c r="CC335" s="26"/>
      <c r="CD335" s="26"/>
      <c r="CE335" s="25">
        <v>94.5</v>
      </c>
      <c r="CG335" s="25">
        <v>3.29</v>
      </c>
      <c r="CH335" s="25">
        <v>3.29</v>
      </c>
      <c r="CI335" s="25">
        <v>3.29</v>
      </c>
      <c r="CJ335" s="25">
        <v>378.75</v>
      </c>
      <c r="CK335" s="25">
        <v>144.15</v>
      </c>
      <c r="CL335" s="25">
        <v>261.45</v>
      </c>
      <c r="CM335" s="25">
        <v>34.950000000000003</v>
      </c>
      <c r="CN335" s="25">
        <v>20.78</v>
      </c>
      <c r="CO335" s="25">
        <v>27.86</v>
      </c>
      <c r="CP335" s="25">
        <v>9</v>
      </c>
      <c r="CQ335" s="25">
        <v>0</v>
      </c>
    </row>
    <row r="336" spans="1:95" s="25" customFormat="1" ht="31.5" x14ac:dyDescent="0.25">
      <c r="A336" s="22" t="str">
        <f>"32/1"</f>
        <v>32/1</v>
      </c>
      <c r="B336" s="23" t="s">
        <v>130</v>
      </c>
      <c r="C336" s="24">
        <v>50</v>
      </c>
      <c r="D336" s="24">
        <v>0.69</v>
      </c>
      <c r="E336" s="24">
        <v>0</v>
      </c>
      <c r="F336" s="24">
        <v>2.98</v>
      </c>
      <c r="G336" s="24">
        <v>2.98</v>
      </c>
      <c r="H336" s="24">
        <v>4.51</v>
      </c>
      <c r="I336" s="24">
        <v>44.932072920000003</v>
      </c>
      <c r="J336" s="24">
        <v>0.38</v>
      </c>
      <c r="K336" s="24">
        <v>1.95</v>
      </c>
      <c r="L336" s="24">
        <v>0</v>
      </c>
      <c r="M336" s="24">
        <v>0</v>
      </c>
      <c r="N336" s="24">
        <v>3.37</v>
      </c>
      <c r="O336" s="24">
        <v>0.04</v>
      </c>
      <c r="P336" s="24">
        <v>1.0900000000000001</v>
      </c>
      <c r="Q336" s="24">
        <v>0</v>
      </c>
      <c r="R336" s="24">
        <v>0</v>
      </c>
      <c r="S336" s="24">
        <v>0.05</v>
      </c>
      <c r="T336" s="24">
        <v>0.73</v>
      </c>
      <c r="U336" s="24">
        <v>111.56</v>
      </c>
      <c r="V336" s="24">
        <v>111.68</v>
      </c>
      <c r="W336" s="24">
        <v>17.04</v>
      </c>
      <c r="X336" s="24">
        <v>9.65</v>
      </c>
      <c r="Y336" s="24">
        <v>19</v>
      </c>
      <c r="Z336" s="24">
        <v>0.62</v>
      </c>
      <c r="AA336" s="24">
        <v>0</v>
      </c>
      <c r="AB336" s="24">
        <v>4.12</v>
      </c>
      <c r="AC336" s="24">
        <v>0.99</v>
      </c>
      <c r="AD336" s="24">
        <v>1.37</v>
      </c>
      <c r="AE336" s="24">
        <v>0.01</v>
      </c>
      <c r="AF336" s="24">
        <v>0.02</v>
      </c>
      <c r="AG336" s="24">
        <v>7.0000000000000007E-2</v>
      </c>
      <c r="AH336" s="24">
        <v>0.2</v>
      </c>
      <c r="AI336" s="24">
        <v>0.97</v>
      </c>
      <c r="AJ336" s="25">
        <v>0</v>
      </c>
      <c r="AK336" s="25">
        <v>24.4</v>
      </c>
      <c r="AL336" s="25">
        <v>27.62</v>
      </c>
      <c r="AM336" s="25">
        <v>30.85</v>
      </c>
      <c r="AN336" s="25">
        <v>42.35</v>
      </c>
      <c r="AO336" s="25">
        <v>9.2100000000000009</v>
      </c>
      <c r="AP336" s="25">
        <v>24.4</v>
      </c>
      <c r="AQ336" s="25">
        <v>5.98</v>
      </c>
      <c r="AR336" s="25">
        <v>20.72</v>
      </c>
      <c r="AS336" s="25">
        <v>18.420000000000002</v>
      </c>
      <c r="AT336" s="25">
        <v>33.61</v>
      </c>
      <c r="AU336" s="25">
        <v>151</v>
      </c>
      <c r="AV336" s="25">
        <v>6.45</v>
      </c>
      <c r="AW336" s="25">
        <v>17.489999999999998</v>
      </c>
      <c r="AX336" s="25">
        <v>126.14</v>
      </c>
      <c r="AY336" s="25">
        <v>0</v>
      </c>
      <c r="AZ336" s="25">
        <v>21.64</v>
      </c>
      <c r="BA336" s="25">
        <v>29</v>
      </c>
      <c r="BB336" s="25">
        <v>23.02</v>
      </c>
      <c r="BC336" s="25">
        <v>6.91</v>
      </c>
      <c r="BD336" s="25">
        <v>0</v>
      </c>
      <c r="BE336" s="25">
        <v>0</v>
      </c>
      <c r="BF336" s="25">
        <v>0</v>
      </c>
      <c r="BG336" s="25">
        <v>0</v>
      </c>
      <c r="BH336" s="25">
        <v>0</v>
      </c>
      <c r="BI336" s="25">
        <v>0</v>
      </c>
      <c r="BJ336" s="25">
        <v>0</v>
      </c>
      <c r="BK336" s="25">
        <v>0.18</v>
      </c>
      <c r="BL336" s="25">
        <v>0</v>
      </c>
      <c r="BM336" s="25">
        <v>0.12</v>
      </c>
      <c r="BN336" s="25">
        <v>0.01</v>
      </c>
      <c r="BO336" s="25">
        <v>0.02</v>
      </c>
      <c r="BP336" s="25">
        <v>0</v>
      </c>
      <c r="BQ336" s="25">
        <v>0</v>
      </c>
      <c r="BR336" s="25">
        <v>0</v>
      </c>
      <c r="BS336" s="25">
        <v>0.7</v>
      </c>
      <c r="BT336" s="25">
        <v>0</v>
      </c>
      <c r="BU336" s="25">
        <v>0</v>
      </c>
      <c r="BV336" s="25">
        <v>1.73</v>
      </c>
      <c r="BW336" s="25">
        <v>0</v>
      </c>
      <c r="BX336" s="25">
        <v>0</v>
      </c>
      <c r="BY336" s="25">
        <v>0</v>
      </c>
      <c r="BZ336" s="25">
        <v>0</v>
      </c>
      <c r="CA336" s="25">
        <v>0</v>
      </c>
      <c r="CB336" s="25">
        <v>42.53</v>
      </c>
      <c r="CC336" s="26"/>
      <c r="CD336" s="26"/>
      <c r="CE336" s="25">
        <v>0.69</v>
      </c>
      <c r="CG336" s="25">
        <v>10.87</v>
      </c>
      <c r="CH336" s="25">
        <v>6.79</v>
      </c>
      <c r="CI336" s="25">
        <v>8.83</v>
      </c>
      <c r="CJ336" s="25">
        <v>341.73</v>
      </c>
      <c r="CK336" s="25">
        <v>81.75</v>
      </c>
      <c r="CL336" s="25">
        <v>211.74</v>
      </c>
      <c r="CM336" s="25">
        <v>1.64</v>
      </c>
      <c r="CN336" s="25">
        <v>1.04</v>
      </c>
      <c r="CO336" s="25">
        <v>1.34</v>
      </c>
      <c r="CP336" s="25">
        <v>0</v>
      </c>
      <c r="CQ336" s="25">
        <v>0.25</v>
      </c>
    </row>
    <row r="337" spans="1:95" s="25" customFormat="1" ht="35.25" customHeight="1" x14ac:dyDescent="0.25">
      <c r="A337" s="22" t="str">
        <f>"7/2"</f>
        <v>7/2</v>
      </c>
      <c r="B337" s="23" t="s">
        <v>148</v>
      </c>
      <c r="C337" s="24">
        <v>180</v>
      </c>
      <c r="D337" s="24">
        <v>1.3</v>
      </c>
      <c r="E337" s="24">
        <v>5.86</v>
      </c>
      <c r="F337" s="24">
        <v>1.71</v>
      </c>
      <c r="G337" s="24">
        <v>1.94</v>
      </c>
      <c r="H337" s="24">
        <v>7.09</v>
      </c>
      <c r="I337" s="24">
        <v>46.318271111999998</v>
      </c>
      <c r="J337" s="24">
        <v>0.24</v>
      </c>
      <c r="K337" s="24">
        <v>1.17</v>
      </c>
      <c r="L337" s="24">
        <v>0</v>
      </c>
      <c r="M337" s="24">
        <v>0</v>
      </c>
      <c r="N337" s="24">
        <v>3.14</v>
      </c>
      <c r="O337" s="24">
        <v>2.52</v>
      </c>
      <c r="P337" s="24">
        <v>1.43</v>
      </c>
      <c r="Q337" s="24">
        <v>0</v>
      </c>
      <c r="R337" s="24">
        <v>0</v>
      </c>
      <c r="S337" s="24">
        <v>0.21</v>
      </c>
      <c r="T337" s="24">
        <v>1.03</v>
      </c>
      <c r="U337" s="24">
        <v>148.27000000000001</v>
      </c>
      <c r="V337" s="24">
        <v>235.06</v>
      </c>
      <c r="W337" s="24">
        <v>25.74</v>
      </c>
      <c r="X337" s="24">
        <v>13.73</v>
      </c>
      <c r="Y337" s="24">
        <v>29.21</v>
      </c>
      <c r="Z337" s="24">
        <v>0.49</v>
      </c>
      <c r="AA337" s="24">
        <v>0</v>
      </c>
      <c r="AB337" s="24">
        <v>874.08</v>
      </c>
      <c r="AC337" s="24">
        <v>181.89</v>
      </c>
      <c r="AD337" s="24">
        <v>0.9</v>
      </c>
      <c r="AE337" s="24">
        <v>0.03</v>
      </c>
      <c r="AF337" s="24">
        <v>0.03</v>
      </c>
      <c r="AG337" s="24">
        <v>0.52</v>
      </c>
      <c r="AH337" s="24">
        <v>0.86</v>
      </c>
      <c r="AI337" s="24">
        <v>9.99</v>
      </c>
      <c r="AJ337" s="25">
        <v>0</v>
      </c>
      <c r="AK337" s="25">
        <v>32.4</v>
      </c>
      <c r="AL337" s="25">
        <v>30.88</v>
      </c>
      <c r="AM337" s="25">
        <v>39.26</v>
      </c>
      <c r="AN337" s="25">
        <v>39.17</v>
      </c>
      <c r="AO337" s="25">
        <v>11.76</v>
      </c>
      <c r="AP337" s="25">
        <v>28.51</v>
      </c>
      <c r="AQ337" s="25">
        <v>8.2899999999999991</v>
      </c>
      <c r="AR337" s="25">
        <v>33.25</v>
      </c>
      <c r="AS337" s="25">
        <v>43.91</v>
      </c>
      <c r="AT337" s="25">
        <v>66.510000000000005</v>
      </c>
      <c r="AU337" s="25">
        <v>96.03</v>
      </c>
      <c r="AV337" s="25">
        <v>15.41</v>
      </c>
      <c r="AW337" s="25">
        <v>29.27</v>
      </c>
      <c r="AX337" s="25">
        <v>173.44</v>
      </c>
      <c r="AY337" s="25">
        <v>0</v>
      </c>
      <c r="AZ337" s="25">
        <v>32.57</v>
      </c>
      <c r="BA337" s="25">
        <v>32.32</v>
      </c>
      <c r="BB337" s="25">
        <v>27.75</v>
      </c>
      <c r="BC337" s="25">
        <v>11.68</v>
      </c>
      <c r="BD337" s="25">
        <v>0</v>
      </c>
      <c r="BE337" s="25">
        <v>0</v>
      </c>
      <c r="BF337" s="25">
        <v>0</v>
      </c>
      <c r="BG337" s="25">
        <v>0</v>
      </c>
      <c r="BH337" s="25">
        <v>0</v>
      </c>
      <c r="BI337" s="25">
        <v>0</v>
      </c>
      <c r="BJ337" s="25">
        <v>0</v>
      </c>
      <c r="BK337" s="25">
        <v>0.11</v>
      </c>
      <c r="BL337" s="25">
        <v>0</v>
      </c>
      <c r="BM337" s="25">
        <v>7.0000000000000007E-2</v>
      </c>
      <c r="BN337" s="25">
        <v>0</v>
      </c>
      <c r="BO337" s="25">
        <v>0.01</v>
      </c>
      <c r="BP337" s="25">
        <v>0</v>
      </c>
      <c r="BQ337" s="25">
        <v>0</v>
      </c>
      <c r="BR337" s="25">
        <v>0</v>
      </c>
      <c r="BS337" s="25">
        <v>0.4</v>
      </c>
      <c r="BT337" s="25">
        <v>0</v>
      </c>
      <c r="BU337" s="25">
        <v>0</v>
      </c>
      <c r="BV337" s="25">
        <v>1.08</v>
      </c>
      <c r="BW337" s="25">
        <v>0</v>
      </c>
      <c r="BX337" s="25">
        <v>0</v>
      </c>
      <c r="BY337" s="25">
        <v>0</v>
      </c>
      <c r="BZ337" s="25">
        <v>0</v>
      </c>
      <c r="CA337" s="25">
        <v>0</v>
      </c>
      <c r="CB337" s="25">
        <v>212.57</v>
      </c>
      <c r="CC337" s="26"/>
      <c r="CD337" s="26"/>
      <c r="CE337" s="25">
        <v>145.68</v>
      </c>
      <c r="CG337" s="25">
        <v>22.51</v>
      </c>
      <c r="CH337" s="25">
        <v>12.55</v>
      </c>
      <c r="CI337" s="25">
        <v>17.53</v>
      </c>
      <c r="CJ337" s="25">
        <v>874.13</v>
      </c>
      <c r="CK337" s="25">
        <v>307.08999999999997</v>
      </c>
      <c r="CL337" s="25">
        <v>590.61</v>
      </c>
      <c r="CM337" s="25">
        <v>42.75</v>
      </c>
      <c r="CN337" s="25">
        <v>26.46</v>
      </c>
      <c r="CO337" s="25">
        <v>34.6</v>
      </c>
      <c r="CP337" s="25">
        <v>0</v>
      </c>
      <c r="CQ337" s="25">
        <v>0.36</v>
      </c>
    </row>
    <row r="338" spans="1:95" s="25" customFormat="1" x14ac:dyDescent="0.25">
      <c r="A338" s="22" t="str">
        <f>"39/3"</f>
        <v>39/3</v>
      </c>
      <c r="B338" s="23" t="s">
        <v>141</v>
      </c>
      <c r="C338" s="24">
        <v>150</v>
      </c>
      <c r="D338" s="24">
        <v>6.58</v>
      </c>
      <c r="E338" s="24">
        <v>0</v>
      </c>
      <c r="F338" s="24">
        <v>1.72</v>
      </c>
      <c r="G338" s="24">
        <v>1.72</v>
      </c>
      <c r="H338" s="24">
        <v>34.47</v>
      </c>
      <c r="I338" s="24">
        <v>170.91364949999999</v>
      </c>
      <c r="J338" s="24">
        <v>0.32</v>
      </c>
      <c r="K338" s="24">
        <v>0</v>
      </c>
      <c r="L338" s="24">
        <v>0</v>
      </c>
      <c r="M338" s="24">
        <v>0</v>
      </c>
      <c r="N338" s="24">
        <v>0.73</v>
      </c>
      <c r="O338" s="24">
        <v>28.03</v>
      </c>
      <c r="P338" s="24">
        <v>5.72</v>
      </c>
      <c r="Q338" s="24">
        <v>0</v>
      </c>
      <c r="R338" s="24">
        <v>0</v>
      </c>
      <c r="S338" s="24">
        <v>0</v>
      </c>
      <c r="T338" s="24">
        <v>1.28</v>
      </c>
      <c r="U338" s="24">
        <v>145.29</v>
      </c>
      <c r="V338" s="24">
        <v>200.36</v>
      </c>
      <c r="W338" s="24">
        <v>11.67</v>
      </c>
      <c r="X338" s="24">
        <v>101.25</v>
      </c>
      <c r="Y338" s="24">
        <v>147.84</v>
      </c>
      <c r="Z338" s="24">
        <v>3.47</v>
      </c>
      <c r="AA338" s="24">
        <v>0</v>
      </c>
      <c r="AB338" s="24">
        <v>4.79</v>
      </c>
      <c r="AC338" s="24">
        <v>1.07</v>
      </c>
      <c r="AD338" s="24">
        <v>0.43</v>
      </c>
      <c r="AE338" s="24">
        <v>0.19</v>
      </c>
      <c r="AF338" s="24">
        <v>0.1</v>
      </c>
      <c r="AG338" s="24">
        <v>1.9</v>
      </c>
      <c r="AH338" s="24">
        <v>3.83</v>
      </c>
      <c r="AI338" s="24">
        <v>0</v>
      </c>
      <c r="AJ338" s="25">
        <v>0</v>
      </c>
      <c r="AK338" s="25">
        <v>307.89</v>
      </c>
      <c r="AL338" s="25">
        <v>240.05</v>
      </c>
      <c r="AM338" s="25">
        <v>388.78</v>
      </c>
      <c r="AN338" s="25">
        <v>276.58</v>
      </c>
      <c r="AO338" s="25">
        <v>166.99</v>
      </c>
      <c r="AP338" s="25">
        <v>208.74</v>
      </c>
      <c r="AQ338" s="25">
        <v>93.93</v>
      </c>
      <c r="AR338" s="25">
        <v>308.94</v>
      </c>
      <c r="AS338" s="25">
        <v>302.67</v>
      </c>
      <c r="AT338" s="25">
        <v>584.47</v>
      </c>
      <c r="AU338" s="25">
        <v>575.08000000000004</v>
      </c>
      <c r="AV338" s="25">
        <v>156.56</v>
      </c>
      <c r="AW338" s="25">
        <v>375.73</v>
      </c>
      <c r="AX338" s="25">
        <v>1179.3800000000001</v>
      </c>
      <c r="AY338" s="25">
        <v>0</v>
      </c>
      <c r="AZ338" s="25">
        <v>260.93</v>
      </c>
      <c r="BA338" s="25">
        <v>316.24</v>
      </c>
      <c r="BB338" s="25">
        <v>224.4</v>
      </c>
      <c r="BC338" s="25">
        <v>172.21</v>
      </c>
      <c r="BD338" s="25">
        <v>0</v>
      </c>
      <c r="BE338" s="25">
        <v>0</v>
      </c>
      <c r="BF338" s="25">
        <v>0</v>
      </c>
      <c r="BG338" s="25">
        <v>0</v>
      </c>
      <c r="BH338" s="25">
        <v>0</v>
      </c>
      <c r="BI338" s="25">
        <v>0.01</v>
      </c>
      <c r="BJ338" s="25">
        <v>0</v>
      </c>
      <c r="BK338" s="25">
        <v>0.28000000000000003</v>
      </c>
      <c r="BL338" s="25">
        <v>0</v>
      </c>
      <c r="BM338" s="25">
        <v>0.02</v>
      </c>
      <c r="BN338" s="25">
        <v>0.01</v>
      </c>
      <c r="BO338" s="25">
        <v>0</v>
      </c>
      <c r="BP338" s="25">
        <v>0</v>
      </c>
      <c r="BQ338" s="25">
        <v>0</v>
      </c>
      <c r="BR338" s="25">
        <v>0.01</v>
      </c>
      <c r="BS338" s="25">
        <v>0.56000000000000005</v>
      </c>
      <c r="BT338" s="25">
        <v>0.01</v>
      </c>
      <c r="BU338" s="25">
        <v>0</v>
      </c>
      <c r="BV338" s="25">
        <v>0.55000000000000004</v>
      </c>
      <c r="BW338" s="25">
        <v>0.05</v>
      </c>
      <c r="BX338" s="25">
        <v>0</v>
      </c>
      <c r="BY338" s="25">
        <v>0</v>
      </c>
      <c r="BZ338" s="25">
        <v>0</v>
      </c>
      <c r="CA338" s="25">
        <v>0</v>
      </c>
      <c r="CB338" s="25">
        <v>87.71</v>
      </c>
      <c r="CC338" s="26"/>
      <c r="CD338" s="26"/>
      <c r="CE338" s="25">
        <v>0.8</v>
      </c>
      <c r="CG338" s="25">
        <v>14.69</v>
      </c>
      <c r="CH338" s="25">
        <v>8.69</v>
      </c>
      <c r="CI338" s="25">
        <v>11.69</v>
      </c>
      <c r="CJ338" s="25">
        <v>1667.26</v>
      </c>
      <c r="CK338" s="25">
        <v>820.44</v>
      </c>
      <c r="CL338" s="25">
        <v>1243.8499999999999</v>
      </c>
      <c r="CM338" s="25">
        <v>24.39</v>
      </c>
      <c r="CN338" s="25">
        <v>16.23</v>
      </c>
      <c r="CO338" s="25">
        <v>20.309999999999999</v>
      </c>
      <c r="CP338" s="25">
        <v>0</v>
      </c>
      <c r="CQ338" s="25">
        <v>0.38</v>
      </c>
    </row>
    <row r="339" spans="1:95" s="15" customFormat="1" ht="31.5" x14ac:dyDescent="0.25">
      <c r="A339" s="18" t="str">
        <f>"7"</f>
        <v>7</v>
      </c>
      <c r="B339" s="19" t="s">
        <v>150</v>
      </c>
      <c r="C339" s="20">
        <v>70</v>
      </c>
      <c r="D339" s="20">
        <v>10.58</v>
      </c>
      <c r="E339" s="20">
        <v>8.9600000000000009</v>
      </c>
      <c r="F339" s="20">
        <v>9.9700000000000006</v>
      </c>
      <c r="G339" s="20">
        <v>2.82</v>
      </c>
      <c r="H339" s="20">
        <v>9.18</v>
      </c>
      <c r="I339" s="20">
        <v>168.47088299999996</v>
      </c>
      <c r="J339" s="20">
        <v>2.74</v>
      </c>
      <c r="K339" s="20">
        <v>2.2799999999999998</v>
      </c>
      <c r="L339" s="20">
        <v>0</v>
      </c>
      <c r="M339" s="20">
        <v>0</v>
      </c>
      <c r="N339" s="20">
        <v>0.35</v>
      </c>
      <c r="O339" s="20">
        <v>8.18</v>
      </c>
      <c r="P339" s="20">
        <v>0.65</v>
      </c>
      <c r="Q339" s="20">
        <v>0</v>
      </c>
      <c r="R339" s="20">
        <v>0</v>
      </c>
      <c r="S339" s="20">
        <v>0.09</v>
      </c>
      <c r="T339" s="20">
        <v>1.18</v>
      </c>
      <c r="U339" s="20">
        <v>178.35</v>
      </c>
      <c r="V339" s="20">
        <v>105.08</v>
      </c>
      <c r="W339" s="20">
        <v>11.64</v>
      </c>
      <c r="X339" s="20">
        <v>14.89</v>
      </c>
      <c r="Y339" s="20">
        <v>94.05</v>
      </c>
      <c r="Z339" s="20">
        <v>1.33</v>
      </c>
      <c r="AA339" s="20">
        <v>29.01</v>
      </c>
      <c r="AB339" s="20">
        <v>5.53</v>
      </c>
      <c r="AC339" s="20">
        <v>37.369999999999997</v>
      </c>
      <c r="AD339" s="20">
        <v>2.04</v>
      </c>
      <c r="AE339" s="20">
        <v>0.05</v>
      </c>
      <c r="AF339" s="20">
        <v>0.08</v>
      </c>
      <c r="AG339" s="20">
        <v>3.94</v>
      </c>
      <c r="AH339" s="20">
        <v>7.04</v>
      </c>
      <c r="AI339" s="20">
        <v>0.19</v>
      </c>
      <c r="AJ339" s="15">
        <v>0</v>
      </c>
      <c r="AK339" s="15">
        <v>470.62</v>
      </c>
      <c r="AL339" s="15">
        <v>381.67</v>
      </c>
      <c r="AM339" s="15">
        <v>757.09</v>
      </c>
      <c r="AN339" s="15">
        <v>798.65</v>
      </c>
      <c r="AO339" s="15">
        <v>244.02</v>
      </c>
      <c r="AP339" s="15">
        <v>445.22</v>
      </c>
      <c r="AQ339" s="15">
        <v>153.44</v>
      </c>
      <c r="AR339" s="15">
        <v>410.38</v>
      </c>
      <c r="AS339" s="15">
        <v>595.33000000000004</v>
      </c>
      <c r="AT339" s="15">
        <v>641.13</v>
      </c>
      <c r="AU339" s="15">
        <v>834.22</v>
      </c>
      <c r="AV339" s="15">
        <v>255.76</v>
      </c>
      <c r="AW339" s="15">
        <v>705.51</v>
      </c>
      <c r="AX339" s="15">
        <v>1515.68</v>
      </c>
      <c r="AY339" s="15">
        <v>74.31</v>
      </c>
      <c r="AZ339" s="15">
        <v>511.58</v>
      </c>
      <c r="BA339" s="15">
        <v>457.51</v>
      </c>
      <c r="BB339" s="15">
        <v>338.52</v>
      </c>
      <c r="BC339" s="15">
        <v>128.53</v>
      </c>
      <c r="BD339" s="15">
        <v>0</v>
      </c>
      <c r="BE339" s="15">
        <v>0</v>
      </c>
      <c r="BF339" s="15">
        <v>0</v>
      </c>
      <c r="BG339" s="15">
        <v>0</v>
      </c>
      <c r="BH339" s="15">
        <v>0</v>
      </c>
      <c r="BI339" s="15">
        <v>0</v>
      </c>
      <c r="BJ339" s="15">
        <v>0</v>
      </c>
      <c r="BK339" s="15">
        <v>0.17</v>
      </c>
      <c r="BL339" s="15">
        <v>0</v>
      </c>
      <c r="BM339" s="15">
        <v>0.11</v>
      </c>
      <c r="BN339" s="15">
        <v>0.01</v>
      </c>
      <c r="BO339" s="15">
        <v>0.02</v>
      </c>
      <c r="BP339" s="15">
        <v>0</v>
      </c>
      <c r="BQ339" s="15">
        <v>0</v>
      </c>
      <c r="BR339" s="15">
        <v>0</v>
      </c>
      <c r="BS339" s="15">
        <v>0.63</v>
      </c>
      <c r="BT339" s="15">
        <v>0</v>
      </c>
      <c r="BU339" s="15">
        <v>0</v>
      </c>
      <c r="BV339" s="15">
        <v>1.58</v>
      </c>
      <c r="BW339" s="15">
        <v>0</v>
      </c>
      <c r="BX339" s="15">
        <v>0</v>
      </c>
      <c r="BY339" s="15">
        <v>0</v>
      </c>
      <c r="BZ339" s="15">
        <v>0</v>
      </c>
      <c r="CA339" s="15">
        <v>0</v>
      </c>
      <c r="CB339" s="15">
        <v>54.38</v>
      </c>
      <c r="CC339" s="21"/>
      <c r="CD339" s="21"/>
      <c r="CE339" s="15">
        <v>29.93</v>
      </c>
      <c r="CG339" s="15">
        <v>17.73</v>
      </c>
      <c r="CH339" s="15">
        <v>8.4</v>
      </c>
      <c r="CI339" s="15">
        <v>13.06</v>
      </c>
      <c r="CJ339" s="15">
        <v>1892.29</v>
      </c>
      <c r="CK339" s="15">
        <v>1155.4100000000001</v>
      </c>
      <c r="CL339" s="15">
        <v>1523.85</v>
      </c>
      <c r="CM339" s="15">
        <v>12.53</v>
      </c>
      <c r="CN339" s="15">
        <v>9.6300000000000008</v>
      </c>
      <c r="CO339" s="15">
        <v>11.08</v>
      </c>
      <c r="CP339" s="15">
        <v>0</v>
      </c>
      <c r="CQ339" s="15">
        <v>0.35</v>
      </c>
    </row>
    <row r="340" spans="1:95" s="16" customFormat="1" x14ac:dyDescent="0.25">
      <c r="A340" s="27"/>
      <c r="B340" s="28" t="s">
        <v>118</v>
      </c>
      <c r="C340" s="29">
        <f>SUM(C333:C339)</f>
        <v>670</v>
      </c>
      <c r="D340" s="29">
        <v>22.71</v>
      </c>
      <c r="E340" s="29">
        <v>14.82</v>
      </c>
      <c r="F340" s="29">
        <v>16.8</v>
      </c>
      <c r="G340" s="29">
        <v>9.89</v>
      </c>
      <c r="H340" s="29">
        <v>93.83</v>
      </c>
      <c r="I340" s="29">
        <v>592.92999999999995</v>
      </c>
      <c r="J340" s="29">
        <v>3.74</v>
      </c>
      <c r="K340" s="29">
        <v>5.4</v>
      </c>
      <c r="L340" s="29">
        <v>0</v>
      </c>
      <c r="M340" s="29">
        <v>0</v>
      </c>
      <c r="N340" s="29">
        <v>25.32</v>
      </c>
      <c r="O340" s="29">
        <v>54.84</v>
      </c>
      <c r="P340" s="29">
        <v>13.66</v>
      </c>
      <c r="Q340" s="29">
        <v>0</v>
      </c>
      <c r="R340" s="29">
        <v>0</v>
      </c>
      <c r="S340" s="29">
        <v>0.82</v>
      </c>
      <c r="T340" s="29">
        <v>5.8</v>
      </c>
      <c r="U340" s="29">
        <v>708.59</v>
      </c>
      <c r="V340" s="29">
        <v>1007.42</v>
      </c>
      <c r="W340" s="29">
        <v>101.29</v>
      </c>
      <c r="X340" s="29">
        <v>166.88</v>
      </c>
      <c r="Y340" s="29">
        <v>346.14</v>
      </c>
      <c r="Z340" s="29">
        <v>7.27</v>
      </c>
      <c r="AA340" s="29">
        <v>29.01</v>
      </c>
      <c r="AB340" s="29">
        <v>1456.52</v>
      </c>
      <c r="AC340" s="29">
        <v>326.45</v>
      </c>
      <c r="AD340" s="29">
        <v>6.01</v>
      </c>
      <c r="AE340" s="29">
        <v>0.34</v>
      </c>
      <c r="AF340" s="29">
        <v>0.27</v>
      </c>
      <c r="AG340" s="29">
        <v>7.04</v>
      </c>
      <c r="AH340" s="29">
        <v>13.03</v>
      </c>
      <c r="AI340" s="29">
        <v>11.43</v>
      </c>
      <c r="AJ340" s="16">
        <v>0</v>
      </c>
      <c r="AK340" s="16">
        <v>963.58</v>
      </c>
      <c r="AL340" s="16">
        <v>796.3</v>
      </c>
      <c r="AM340" s="16">
        <v>1403.17</v>
      </c>
      <c r="AN340" s="16">
        <v>1235.1300000000001</v>
      </c>
      <c r="AO340" s="16">
        <v>470.59</v>
      </c>
      <c r="AP340" s="16">
        <v>786.5</v>
      </c>
      <c r="AQ340" s="16">
        <v>292.79000000000002</v>
      </c>
      <c r="AR340" s="16">
        <v>919.88</v>
      </c>
      <c r="AS340" s="16">
        <v>1064.6400000000001</v>
      </c>
      <c r="AT340" s="16">
        <v>1446.56</v>
      </c>
      <c r="AU340" s="16">
        <v>1800.85</v>
      </c>
      <c r="AV340" s="16">
        <v>486.12</v>
      </c>
      <c r="AW340" s="16">
        <v>1238.04</v>
      </c>
      <c r="AX340" s="16">
        <v>3708.06</v>
      </c>
      <c r="AY340" s="16">
        <v>74.31</v>
      </c>
      <c r="AZ340" s="16">
        <v>1062.78</v>
      </c>
      <c r="BA340" s="16">
        <v>950.18</v>
      </c>
      <c r="BB340" s="16">
        <v>687.45</v>
      </c>
      <c r="BC340" s="16">
        <v>375.25</v>
      </c>
      <c r="BD340" s="16">
        <v>0</v>
      </c>
      <c r="BE340" s="16">
        <v>0</v>
      </c>
      <c r="BF340" s="16">
        <v>0</v>
      </c>
      <c r="BG340" s="16">
        <v>0</v>
      </c>
      <c r="BH340" s="16">
        <v>0</v>
      </c>
      <c r="BI340" s="16">
        <v>0.01</v>
      </c>
      <c r="BJ340" s="16">
        <v>0</v>
      </c>
      <c r="BK340" s="16">
        <v>0.79</v>
      </c>
      <c r="BL340" s="16">
        <v>0</v>
      </c>
      <c r="BM340" s="16">
        <v>0.32</v>
      </c>
      <c r="BN340" s="16">
        <v>0.03</v>
      </c>
      <c r="BO340" s="16">
        <v>0.05</v>
      </c>
      <c r="BP340" s="16">
        <v>0</v>
      </c>
      <c r="BQ340" s="16">
        <v>0</v>
      </c>
      <c r="BR340" s="16">
        <v>0.02</v>
      </c>
      <c r="BS340" s="16">
        <v>2.33</v>
      </c>
      <c r="BT340" s="16">
        <v>0.01</v>
      </c>
      <c r="BU340" s="16">
        <v>0</v>
      </c>
      <c r="BV340" s="16">
        <v>5.0999999999999996</v>
      </c>
      <c r="BW340" s="16">
        <v>7.0000000000000007E-2</v>
      </c>
      <c r="BX340" s="16">
        <v>0</v>
      </c>
      <c r="BY340" s="16">
        <v>0</v>
      </c>
      <c r="BZ340" s="16">
        <v>0</v>
      </c>
      <c r="CA340" s="16">
        <v>0</v>
      </c>
      <c r="CB340" s="16">
        <v>607.02</v>
      </c>
      <c r="CC340" s="13"/>
      <c r="CD340" s="13" t="e">
        <f>$I$340/#REF!*100</f>
        <v>#REF!</v>
      </c>
      <c r="CE340" s="16">
        <v>271.76</v>
      </c>
      <c r="CG340" s="16">
        <v>70.08</v>
      </c>
      <c r="CH340" s="16">
        <v>40.729999999999997</v>
      </c>
      <c r="CI340" s="16">
        <v>55.4</v>
      </c>
      <c r="CJ340" s="16">
        <v>5724.15</v>
      </c>
      <c r="CK340" s="16">
        <v>2728.45</v>
      </c>
      <c r="CL340" s="16">
        <v>4226.3</v>
      </c>
      <c r="CM340" s="16">
        <v>121.19</v>
      </c>
      <c r="CN340" s="16">
        <v>78.75</v>
      </c>
      <c r="CO340" s="16">
        <v>99.97</v>
      </c>
      <c r="CP340" s="16">
        <v>9</v>
      </c>
      <c r="CQ340" s="16">
        <v>1.34</v>
      </c>
    </row>
    <row r="341" spans="1:95" x14ac:dyDescent="0.25">
      <c r="B341" s="17" t="s">
        <v>119</v>
      </c>
    </row>
    <row r="342" spans="1:95" s="25" customFormat="1" x14ac:dyDescent="0.25">
      <c r="A342" s="22" t="str">
        <f>"-"</f>
        <v>-</v>
      </c>
      <c r="B342" s="23" t="s">
        <v>112</v>
      </c>
      <c r="C342" s="24">
        <v>20</v>
      </c>
      <c r="D342" s="24">
        <v>1.32</v>
      </c>
      <c r="E342" s="24">
        <v>0</v>
      </c>
      <c r="F342" s="24">
        <v>0.13</v>
      </c>
      <c r="G342" s="24">
        <v>0.13</v>
      </c>
      <c r="H342" s="24">
        <v>9.3800000000000008</v>
      </c>
      <c r="I342" s="24">
        <v>44.780199999999994</v>
      </c>
      <c r="J342" s="24">
        <v>0</v>
      </c>
      <c r="K342" s="24">
        <v>0</v>
      </c>
      <c r="L342" s="24">
        <v>0</v>
      </c>
      <c r="M342" s="24">
        <v>0</v>
      </c>
      <c r="N342" s="24">
        <v>0.22</v>
      </c>
      <c r="O342" s="24">
        <v>9.1199999999999992</v>
      </c>
      <c r="P342" s="24">
        <v>0.04</v>
      </c>
      <c r="Q342" s="24">
        <v>0</v>
      </c>
      <c r="R342" s="24">
        <v>0</v>
      </c>
      <c r="S342" s="24">
        <v>0</v>
      </c>
      <c r="T342" s="24">
        <v>0.36</v>
      </c>
      <c r="U342" s="24">
        <v>0</v>
      </c>
      <c r="V342" s="24">
        <v>0</v>
      </c>
      <c r="W342" s="24">
        <v>0</v>
      </c>
      <c r="X342" s="24">
        <v>0</v>
      </c>
      <c r="Y342" s="24">
        <v>0</v>
      </c>
      <c r="Z342" s="24">
        <v>0</v>
      </c>
      <c r="AA342" s="24">
        <v>0</v>
      </c>
      <c r="AB342" s="24">
        <v>0</v>
      </c>
      <c r="AC342" s="24">
        <v>0</v>
      </c>
      <c r="AD342" s="24">
        <v>0</v>
      </c>
      <c r="AE342" s="24">
        <v>0</v>
      </c>
      <c r="AF342" s="24">
        <v>0</v>
      </c>
      <c r="AG342" s="24">
        <v>0</v>
      </c>
      <c r="AH342" s="24">
        <v>0</v>
      </c>
      <c r="AI342" s="24">
        <v>0</v>
      </c>
      <c r="AJ342" s="25">
        <v>0</v>
      </c>
      <c r="AK342" s="25">
        <v>63.86</v>
      </c>
      <c r="AL342" s="25">
        <v>66.47</v>
      </c>
      <c r="AM342" s="25">
        <v>101.79</v>
      </c>
      <c r="AN342" s="25">
        <v>33.76</v>
      </c>
      <c r="AO342" s="25">
        <v>20.010000000000002</v>
      </c>
      <c r="AP342" s="25">
        <v>40.020000000000003</v>
      </c>
      <c r="AQ342" s="25">
        <v>15.14</v>
      </c>
      <c r="AR342" s="25">
        <v>72.38</v>
      </c>
      <c r="AS342" s="25">
        <v>44.89</v>
      </c>
      <c r="AT342" s="25">
        <v>62.64</v>
      </c>
      <c r="AU342" s="25">
        <v>51.68</v>
      </c>
      <c r="AV342" s="25">
        <v>27.14</v>
      </c>
      <c r="AW342" s="25">
        <v>48.02</v>
      </c>
      <c r="AX342" s="25">
        <v>401.59</v>
      </c>
      <c r="AY342" s="25">
        <v>0</v>
      </c>
      <c r="AZ342" s="25">
        <v>130.85</v>
      </c>
      <c r="BA342" s="25">
        <v>56.9</v>
      </c>
      <c r="BB342" s="25">
        <v>37.76</v>
      </c>
      <c r="BC342" s="25">
        <v>29.93</v>
      </c>
      <c r="BD342" s="25">
        <v>0</v>
      </c>
      <c r="BE342" s="25">
        <v>0</v>
      </c>
      <c r="BF342" s="25">
        <v>0</v>
      </c>
      <c r="BG342" s="25">
        <v>0</v>
      </c>
      <c r="BH342" s="25">
        <v>0</v>
      </c>
      <c r="BI342" s="25">
        <v>0</v>
      </c>
      <c r="BJ342" s="25">
        <v>0</v>
      </c>
      <c r="BK342" s="25">
        <v>0.02</v>
      </c>
      <c r="BL342" s="25">
        <v>0</v>
      </c>
      <c r="BM342" s="25">
        <v>0</v>
      </c>
      <c r="BN342" s="25">
        <v>0</v>
      </c>
      <c r="BO342" s="25">
        <v>0</v>
      </c>
      <c r="BP342" s="25">
        <v>0</v>
      </c>
      <c r="BQ342" s="25">
        <v>0</v>
      </c>
      <c r="BR342" s="25">
        <v>0</v>
      </c>
      <c r="BS342" s="25">
        <v>0.01</v>
      </c>
      <c r="BT342" s="25">
        <v>0</v>
      </c>
      <c r="BU342" s="25">
        <v>0</v>
      </c>
      <c r="BV342" s="25">
        <v>0.06</v>
      </c>
      <c r="BW342" s="25">
        <v>0</v>
      </c>
      <c r="BX342" s="25">
        <v>0</v>
      </c>
      <c r="BY342" s="25">
        <v>0</v>
      </c>
      <c r="BZ342" s="25">
        <v>0</v>
      </c>
      <c r="CA342" s="25">
        <v>0</v>
      </c>
      <c r="CB342" s="25">
        <v>7.82</v>
      </c>
      <c r="CC342" s="26"/>
      <c r="CD342" s="26"/>
      <c r="CE342" s="25">
        <v>0</v>
      </c>
      <c r="CG342" s="25">
        <v>0</v>
      </c>
      <c r="CH342" s="25">
        <v>0</v>
      </c>
      <c r="CI342" s="25">
        <v>0</v>
      </c>
      <c r="CJ342" s="25">
        <v>665</v>
      </c>
      <c r="CK342" s="25">
        <v>256.2</v>
      </c>
      <c r="CL342" s="25">
        <v>460.6</v>
      </c>
      <c r="CM342" s="25">
        <v>5.32</v>
      </c>
      <c r="CN342" s="25">
        <v>5.32</v>
      </c>
      <c r="CO342" s="25">
        <v>5.32</v>
      </c>
      <c r="CP342" s="25">
        <v>0</v>
      </c>
      <c r="CQ342" s="25">
        <v>0</v>
      </c>
    </row>
    <row r="343" spans="1:95" s="25" customFormat="1" x14ac:dyDescent="0.25">
      <c r="A343" s="22" t="str">
        <f>"-"</f>
        <v>-</v>
      </c>
      <c r="B343" s="23" t="s">
        <v>113</v>
      </c>
      <c r="C343" s="24">
        <v>20</v>
      </c>
      <c r="D343" s="24">
        <v>1.32</v>
      </c>
      <c r="E343" s="24">
        <v>0</v>
      </c>
      <c r="F343" s="24">
        <v>0.24</v>
      </c>
      <c r="G343" s="24">
        <v>0.24</v>
      </c>
      <c r="H343" s="24">
        <v>8.34</v>
      </c>
      <c r="I343" s="24">
        <v>38.676000000000002</v>
      </c>
      <c r="J343" s="24">
        <v>0.04</v>
      </c>
      <c r="K343" s="24">
        <v>0</v>
      </c>
      <c r="L343" s="24">
        <v>0</v>
      </c>
      <c r="M343" s="24">
        <v>0</v>
      </c>
      <c r="N343" s="24">
        <v>0.24</v>
      </c>
      <c r="O343" s="24">
        <v>6.44</v>
      </c>
      <c r="P343" s="24">
        <v>1.66</v>
      </c>
      <c r="Q343" s="24">
        <v>0</v>
      </c>
      <c r="R343" s="24">
        <v>0</v>
      </c>
      <c r="S343" s="24">
        <v>0.2</v>
      </c>
      <c r="T343" s="24">
        <v>0.5</v>
      </c>
      <c r="U343" s="24">
        <v>122</v>
      </c>
      <c r="V343" s="24">
        <v>49</v>
      </c>
      <c r="W343" s="24">
        <v>7</v>
      </c>
      <c r="X343" s="24">
        <v>9.4</v>
      </c>
      <c r="Y343" s="24">
        <v>31.6</v>
      </c>
      <c r="Z343" s="24">
        <v>0.78</v>
      </c>
      <c r="AA343" s="24">
        <v>0</v>
      </c>
      <c r="AB343" s="24">
        <v>1</v>
      </c>
      <c r="AC343" s="24">
        <v>0.2</v>
      </c>
      <c r="AD343" s="24">
        <v>0.28000000000000003</v>
      </c>
      <c r="AE343" s="24">
        <v>0.04</v>
      </c>
      <c r="AF343" s="24">
        <v>0.02</v>
      </c>
      <c r="AG343" s="24">
        <v>0.14000000000000001</v>
      </c>
      <c r="AH343" s="24">
        <v>0.4</v>
      </c>
      <c r="AI343" s="24">
        <v>0</v>
      </c>
      <c r="AJ343" s="25">
        <v>0</v>
      </c>
      <c r="AK343" s="25">
        <v>64.400000000000006</v>
      </c>
      <c r="AL343" s="25">
        <v>49.6</v>
      </c>
      <c r="AM343" s="25">
        <v>85.4</v>
      </c>
      <c r="AN343" s="25">
        <v>44.6</v>
      </c>
      <c r="AO343" s="25">
        <v>18.600000000000001</v>
      </c>
      <c r="AP343" s="25">
        <v>39.6</v>
      </c>
      <c r="AQ343" s="25">
        <v>16</v>
      </c>
      <c r="AR343" s="25">
        <v>74.2</v>
      </c>
      <c r="AS343" s="25">
        <v>59.4</v>
      </c>
      <c r="AT343" s="25">
        <v>58.2</v>
      </c>
      <c r="AU343" s="25">
        <v>92.8</v>
      </c>
      <c r="AV343" s="25">
        <v>24.8</v>
      </c>
      <c r="AW343" s="25">
        <v>62</v>
      </c>
      <c r="AX343" s="25">
        <v>311.8</v>
      </c>
      <c r="AY343" s="25">
        <v>0</v>
      </c>
      <c r="AZ343" s="25">
        <v>105.2</v>
      </c>
      <c r="BA343" s="25">
        <v>58.2</v>
      </c>
      <c r="BB343" s="25">
        <v>36</v>
      </c>
      <c r="BC343" s="25">
        <v>26</v>
      </c>
      <c r="BD343" s="25">
        <v>0</v>
      </c>
      <c r="BE343" s="25">
        <v>0</v>
      </c>
      <c r="BF343" s="25">
        <v>0</v>
      </c>
      <c r="BG343" s="25">
        <v>0</v>
      </c>
      <c r="BH343" s="25">
        <v>0</v>
      </c>
      <c r="BI343" s="25">
        <v>0</v>
      </c>
      <c r="BJ343" s="25">
        <v>0</v>
      </c>
      <c r="BK343" s="25">
        <v>0.03</v>
      </c>
      <c r="BL343" s="25">
        <v>0</v>
      </c>
      <c r="BM343" s="25">
        <v>0</v>
      </c>
      <c r="BN343" s="25">
        <v>0</v>
      </c>
      <c r="BO343" s="25">
        <v>0</v>
      </c>
      <c r="BP343" s="25">
        <v>0</v>
      </c>
      <c r="BQ343" s="25">
        <v>0</v>
      </c>
      <c r="BR343" s="25">
        <v>0</v>
      </c>
      <c r="BS343" s="25">
        <v>0.02</v>
      </c>
      <c r="BT343" s="25">
        <v>0</v>
      </c>
      <c r="BU343" s="25">
        <v>0</v>
      </c>
      <c r="BV343" s="25">
        <v>0.1</v>
      </c>
      <c r="BW343" s="25">
        <v>0.02</v>
      </c>
      <c r="BX343" s="25">
        <v>0</v>
      </c>
      <c r="BY343" s="25">
        <v>0</v>
      </c>
      <c r="BZ343" s="25">
        <v>0</v>
      </c>
      <c r="CA343" s="25">
        <v>0</v>
      </c>
      <c r="CB343" s="25">
        <v>9.4</v>
      </c>
      <c r="CC343" s="26"/>
      <c r="CD343" s="26"/>
      <c r="CE343" s="25">
        <v>0.17</v>
      </c>
      <c r="CG343" s="25">
        <v>1.5</v>
      </c>
      <c r="CH343" s="25">
        <v>1.5</v>
      </c>
      <c r="CI343" s="25">
        <v>1.5</v>
      </c>
      <c r="CJ343" s="25">
        <v>285</v>
      </c>
      <c r="CK343" s="25">
        <v>109.8</v>
      </c>
      <c r="CL343" s="25">
        <v>197.4</v>
      </c>
      <c r="CM343" s="25">
        <v>2.85</v>
      </c>
      <c r="CN343" s="25">
        <v>2.37</v>
      </c>
      <c r="CO343" s="25">
        <v>2.61</v>
      </c>
      <c r="CP343" s="25">
        <v>0</v>
      </c>
      <c r="CQ343" s="25">
        <v>0</v>
      </c>
    </row>
    <row r="344" spans="1:95" s="25" customFormat="1" x14ac:dyDescent="0.25">
      <c r="A344" s="22" t="str">
        <f>"29/10"</f>
        <v>29/10</v>
      </c>
      <c r="B344" s="23" t="s">
        <v>165</v>
      </c>
      <c r="C344" s="24">
        <v>180</v>
      </c>
      <c r="D344" s="24">
        <v>0.21</v>
      </c>
      <c r="E344" s="24">
        <v>0</v>
      </c>
      <c r="F344" s="24">
        <v>0.05</v>
      </c>
      <c r="G344" s="24">
        <v>0.05</v>
      </c>
      <c r="H344" s="24">
        <v>4.63</v>
      </c>
      <c r="I344" s="24">
        <v>19.315879024390217</v>
      </c>
      <c r="J344" s="24">
        <v>0</v>
      </c>
      <c r="K344" s="24">
        <v>0</v>
      </c>
      <c r="L344" s="24">
        <v>0</v>
      </c>
      <c r="M344" s="24">
        <v>0</v>
      </c>
      <c r="N344" s="24">
        <v>4.46</v>
      </c>
      <c r="O344" s="24">
        <v>0</v>
      </c>
      <c r="P344" s="24">
        <v>0.18</v>
      </c>
      <c r="Q344" s="24">
        <v>0</v>
      </c>
      <c r="R344" s="24">
        <v>0</v>
      </c>
      <c r="S344" s="24">
        <v>0.25</v>
      </c>
      <c r="T344" s="24">
        <v>7.0000000000000007E-2</v>
      </c>
      <c r="U344" s="24">
        <v>0.52</v>
      </c>
      <c r="V344" s="24">
        <v>7.21</v>
      </c>
      <c r="W344" s="24">
        <v>1.83</v>
      </c>
      <c r="X344" s="24">
        <v>0.5</v>
      </c>
      <c r="Y344" s="24">
        <v>0.9</v>
      </c>
      <c r="Z344" s="24">
        <v>0.04</v>
      </c>
      <c r="AA344" s="24">
        <v>0</v>
      </c>
      <c r="AB344" s="24">
        <v>0.4</v>
      </c>
      <c r="AC344" s="24">
        <v>0.09</v>
      </c>
      <c r="AD344" s="24">
        <v>0.01</v>
      </c>
      <c r="AE344" s="24">
        <v>0</v>
      </c>
      <c r="AF344" s="24">
        <v>0</v>
      </c>
      <c r="AG344" s="24">
        <v>0</v>
      </c>
      <c r="AH344" s="24">
        <v>0.01</v>
      </c>
      <c r="AI344" s="24">
        <v>0.7</v>
      </c>
      <c r="AJ344" s="25">
        <v>0</v>
      </c>
      <c r="AK344" s="25">
        <v>0.6</v>
      </c>
      <c r="AL344" s="25">
        <v>0.69</v>
      </c>
      <c r="AM344" s="25">
        <v>0.56000000000000005</v>
      </c>
      <c r="AN344" s="25">
        <v>1.03</v>
      </c>
      <c r="AO344" s="25">
        <v>0.26</v>
      </c>
      <c r="AP344" s="25">
        <v>1.08</v>
      </c>
      <c r="AQ344" s="25">
        <v>0</v>
      </c>
      <c r="AR344" s="25">
        <v>1.38</v>
      </c>
      <c r="AS344" s="25">
        <v>0</v>
      </c>
      <c r="AT344" s="25">
        <v>0</v>
      </c>
      <c r="AU344" s="25">
        <v>0</v>
      </c>
      <c r="AV344" s="25">
        <v>0.77</v>
      </c>
      <c r="AW344" s="25">
        <v>0</v>
      </c>
      <c r="AX344" s="25">
        <v>0</v>
      </c>
      <c r="AY344" s="25">
        <v>0</v>
      </c>
      <c r="AZ344" s="25">
        <v>0</v>
      </c>
      <c r="BA344" s="25">
        <v>0</v>
      </c>
      <c r="BB344" s="25">
        <v>0</v>
      </c>
      <c r="BC344" s="25">
        <v>0</v>
      </c>
      <c r="BD344" s="25">
        <v>0</v>
      </c>
      <c r="BE344" s="25">
        <v>0</v>
      </c>
      <c r="BF344" s="25">
        <v>0</v>
      </c>
      <c r="BG344" s="25">
        <v>0</v>
      </c>
      <c r="BH344" s="25">
        <v>0</v>
      </c>
      <c r="BI344" s="25">
        <v>0</v>
      </c>
      <c r="BJ344" s="25">
        <v>0</v>
      </c>
      <c r="BK344" s="25">
        <v>0</v>
      </c>
      <c r="BL344" s="25">
        <v>0</v>
      </c>
      <c r="BM344" s="25">
        <v>0</v>
      </c>
      <c r="BN344" s="25">
        <v>0</v>
      </c>
      <c r="BO344" s="25">
        <v>0</v>
      </c>
      <c r="BP344" s="25">
        <v>0</v>
      </c>
      <c r="BQ344" s="25">
        <v>0</v>
      </c>
      <c r="BR344" s="25">
        <v>0</v>
      </c>
      <c r="BS344" s="25">
        <v>0</v>
      </c>
      <c r="BT344" s="25">
        <v>0</v>
      </c>
      <c r="BU344" s="25">
        <v>0</v>
      </c>
      <c r="BV344" s="25">
        <v>0</v>
      </c>
      <c r="BW344" s="25">
        <v>0</v>
      </c>
      <c r="BX344" s="25">
        <v>0</v>
      </c>
      <c r="BY344" s="25">
        <v>0</v>
      </c>
      <c r="BZ344" s="25">
        <v>0</v>
      </c>
      <c r="CA344" s="25">
        <v>0</v>
      </c>
      <c r="CB344" s="25">
        <v>179.54</v>
      </c>
      <c r="CC344" s="26"/>
      <c r="CD344" s="26"/>
      <c r="CE344" s="25">
        <v>7.0000000000000007E-2</v>
      </c>
      <c r="CG344" s="25">
        <v>3.14</v>
      </c>
      <c r="CH344" s="25">
        <v>3.03</v>
      </c>
      <c r="CI344" s="25">
        <v>3.09</v>
      </c>
      <c r="CJ344" s="25">
        <v>331.1</v>
      </c>
      <c r="CK344" s="25">
        <v>130.32</v>
      </c>
      <c r="CL344" s="25">
        <v>230.71</v>
      </c>
      <c r="CM344" s="25">
        <v>32.97</v>
      </c>
      <c r="CN344" s="25">
        <v>19.59</v>
      </c>
      <c r="CO344" s="25">
        <v>26.28</v>
      </c>
      <c r="CP344" s="25">
        <v>4.3899999999999997</v>
      </c>
      <c r="CQ344" s="25">
        <v>0</v>
      </c>
    </row>
    <row r="345" spans="1:95" s="41" customFormat="1" ht="31.5" x14ac:dyDescent="0.25">
      <c r="A345" s="38" t="str">
        <f>"24/2"</f>
        <v>24/2</v>
      </c>
      <c r="B345" s="39" t="s">
        <v>178</v>
      </c>
      <c r="C345" s="40">
        <v>180</v>
      </c>
      <c r="D345" s="40">
        <v>4.76</v>
      </c>
      <c r="E345" s="40">
        <v>3.6</v>
      </c>
      <c r="F345" s="40">
        <v>4.5</v>
      </c>
      <c r="G345" s="40">
        <v>0.14000000000000001</v>
      </c>
      <c r="H345" s="40">
        <v>14.54</v>
      </c>
      <c r="I345" s="40">
        <v>116.61259176000002</v>
      </c>
      <c r="J345" s="40">
        <v>3.01</v>
      </c>
      <c r="K345" s="40">
        <v>0.04</v>
      </c>
      <c r="L345" s="40">
        <v>0</v>
      </c>
      <c r="M345" s="40">
        <v>0</v>
      </c>
      <c r="N345" s="40">
        <v>7.22</v>
      </c>
      <c r="O345" s="40">
        <v>6.95</v>
      </c>
      <c r="P345" s="40">
        <v>0.38</v>
      </c>
      <c r="Q345" s="40">
        <v>0</v>
      </c>
      <c r="R345" s="40">
        <v>0</v>
      </c>
      <c r="S345" s="40">
        <v>0.13</v>
      </c>
      <c r="T345" s="40">
        <v>1.32</v>
      </c>
      <c r="U345" s="40">
        <v>200.93</v>
      </c>
      <c r="V345" s="40">
        <v>195.87</v>
      </c>
      <c r="W345" s="40">
        <v>150.38999999999999</v>
      </c>
      <c r="X345" s="40">
        <v>18.47</v>
      </c>
      <c r="Y345" s="40">
        <v>114.95</v>
      </c>
      <c r="Z345" s="40">
        <v>0.31</v>
      </c>
      <c r="AA345" s="40">
        <v>32.4</v>
      </c>
      <c r="AB345" s="40">
        <v>16.2</v>
      </c>
      <c r="AC345" s="40">
        <v>35.82</v>
      </c>
      <c r="AD345" s="40">
        <v>0.18</v>
      </c>
      <c r="AE345" s="40">
        <v>0.06</v>
      </c>
      <c r="AF345" s="40">
        <v>0.18</v>
      </c>
      <c r="AG345" s="40">
        <v>0.22</v>
      </c>
      <c r="AH345" s="40">
        <v>1.32</v>
      </c>
      <c r="AI345" s="40">
        <v>0.66</v>
      </c>
      <c r="AJ345" s="41">
        <v>0</v>
      </c>
      <c r="AK345" s="41">
        <v>51.12</v>
      </c>
      <c r="AL345" s="41">
        <v>46.76</v>
      </c>
      <c r="AM345" s="41">
        <v>87.6</v>
      </c>
      <c r="AN345" s="41">
        <v>27.57</v>
      </c>
      <c r="AO345" s="41">
        <v>16.71</v>
      </c>
      <c r="AP345" s="41">
        <v>34.06</v>
      </c>
      <c r="AQ345" s="41">
        <v>11.45</v>
      </c>
      <c r="AR345" s="41">
        <v>54.3</v>
      </c>
      <c r="AS345" s="41">
        <v>35.99</v>
      </c>
      <c r="AT345" s="41">
        <v>43.22</v>
      </c>
      <c r="AU345" s="41">
        <v>37.409999999999997</v>
      </c>
      <c r="AV345" s="41">
        <v>22</v>
      </c>
      <c r="AW345" s="41">
        <v>37.89</v>
      </c>
      <c r="AX345" s="41">
        <v>332.09</v>
      </c>
      <c r="AY345" s="41">
        <v>0</v>
      </c>
      <c r="AZ345" s="41">
        <v>104.68</v>
      </c>
      <c r="BA345" s="41">
        <v>54.51</v>
      </c>
      <c r="BB345" s="41">
        <v>27.52</v>
      </c>
      <c r="BC345" s="41">
        <v>21.56</v>
      </c>
      <c r="BD345" s="41">
        <v>0.05</v>
      </c>
      <c r="BE345" s="41">
        <v>0.02</v>
      </c>
      <c r="BF345" s="41">
        <v>0.01</v>
      </c>
      <c r="BG345" s="41">
        <v>0.03</v>
      </c>
      <c r="BH345" s="41">
        <v>0.03</v>
      </c>
      <c r="BI345" s="41">
        <v>0.14000000000000001</v>
      </c>
      <c r="BJ345" s="41">
        <v>0</v>
      </c>
      <c r="BK345" s="41">
        <v>0.41</v>
      </c>
      <c r="BL345" s="41">
        <v>0</v>
      </c>
      <c r="BM345" s="41">
        <v>0.12</v>
      </c>
      <c r="BN345" s="41">
        <v>0</v>
      </c>
      <c r="BO345" s="41">
        <v>0</v>
      </c>
      <c r="BP345" s="41">
        <v>0</v>
      </c>
      <c r="BQ345" s="41">
        <v>0.03</v>
      </c>
      <c r="BR345" s="41">
        <v>0.04</v>
      </c>
      <c r="BS345" s="41">
        <v>0.32</v>
      </c>
      <c r="BT345" s="41">
        <v>0</v>
      </c>
      <c r="BU345" s="41">
        <v>0</v>
      </c>
      <c r="BV345" s="41">
        <v>0.06</v>
      </c>
      <c r="BW345" s="41">
        <v>0</v>
      </c>
      <c r="BX345" s="41">
        <v>0</v>
      </c>
      <c r="BY345" s="41">
        <v>0</v>
      </c>
      <c r="BZ345" s="41">
        <v>0</v>
      </c>
      <c r="CA345" s="41">
        <v>0</v>
      </c>
      <c r="CB345" s="41">
        <v>150</v>
      </c>
      <c r="CC345" s="26"/>
      <c r="CD345" s="26"/>
      <c r="CE345" s="41">
        <v>35.1</v>
      </c>
      <c r="CG345" s="41">
        <v>26.71</v>
      </c>
      <c r="CH345" s="41">
        <v>10.64</v>
      </c>
      <c r="CI345" s="41">
        <v>18.68</v>
      </c>
      <c r="CJ345" s="41">
        <v>886.94</v>
      </c>
      <c r="CK345" s="41">
        <v>375.42</v>
      </c>
      <c r="CL345" s="41">
        <v>631.17999999999995</v>
      </c>
      <c r="CM345" s="41">
        <v>26.47</v>
      </c>
      <c r="CN345" s="41">
        <v>9.57</v>
      </c>
      <c r="CO345" s="41">
        <v>18.02</v>
      </c>
      <c r="CP345" s="41">
        <v>1.08</v>
      </c>
      <c r="CQ345" s="41">
        <v>0.36</v>
      </c>
    </row>
    <row r="346" spans="1:95" s="15" customFormat="1" x14ac:dyDescent="0.25">
      <c r="A346" s="18" t="str">
        <f>"-"</f>
        <v>-</v>
      </c>
      <c r="B346" s="19" t="s">
        <v>122</v>
      </c>
      <c r="C346" s="20">
        <v>100</v>
      </c>
      <c r="D346" s="20">
        <v>0.4</v>
      </c>
      <c r="E346" s="20">
        <v>0</v>
      </c>
      <c r="F346" s="20">
        <v>0.4</v>
      </c>
      <c r="G346" s="20">
        <v>0.4</v>
      </c>
      <c r="H346" s="20">
        <v>11.6</v>
      </c>
      <c r="I346" s="20">
        <v>48.68</v>
      </c>
      <c r="J346" s="20">
        <v>0.1</v>
      </c>
      <c r="K346" s="20">
        <v>0</v>
      </c>
      <c r="L346" s="20">
        <v>0</v>
      </c>
      <c r="M346" s="20">
        <v>0</v>
      </c>
      <c r="N346" s="20">
        <v>9</v>
      </c>
      <c r="O346" s="20">
        <v>0.8</v>
      </c>
      <c r="P346" s="20">
        <v>1.8</v>
      </c>
      <c r="Q346" s="20">
        <v>0</v>
      </c>
      <c r="R346" s="20">
        <v>0</v>
      </c>
      <c r="S346" s="20">
        <v>0.8</v>
      </c>
      <c r="T346" s="20">
        <v>0.5</v>
      </c>
      <c r="U346" s="20">
        <v>26</v>
      </c>
      <c r="V346" s="20">
        <v>278</v>
      </c>
      <c r="W346" s="20">
        <v>16</v>
      </c>
      <c r="X346" s="20">
        <v>9</v>
      </c>
      <c r="Y346" s="20">
        <v>11</v>
      </c>
      <c r="Z346" s="20">
        <v>2.2000000000000002</v>
      </c>
      <c r="AA346" s="20">
        <v>0</v>
      </c>
      <c r="AB346" s="20">
        <v>30</v>
      </c>
      <c r="AC346" s="20">
        <v>5</v>
      </c>
      <c r="AD346" s="20">
        <v>0.2</v>
      </c>
      <c r="AE346" s="20">
        <v>0.03</v>
      </c>
      <c r="AF346" s="20">
        <v>0.02</v>
      </c>
      <c r="AG346" s="20">
        <v>0.3</v>
      </c>
      <c r="AH346" s="20">
        <v>0.4</v>
      </c>
      <c r="AI346" s="20">
        <v>10</v>
      </c>
      <c r="AJ346" s="15">
        <v>0</v>
      </c>
      <c r="AK346" s="15">
        <v>12</v>
      </c>
      <c r="AL346" s="15">
        <v>13</v>
      </c>
      <c r="AM346" s="15">
        <v>19</v>
      </c>
      <c r="AN346" s="15">
        <v>18</v>
      </c>
      <c r="AO346" s="15">
        <v>3</v>
      </c>
      <c r="AP346" s="15">
        <v>11</v>
      </c>
      <c r="AQ346" s="15">
        <v>3</v>
      </c>
      <c r="AR346" s="15">
        <v>9</v>
      </c>
      <c r="AS346" s="15">
        <v>17</v>
      </c>
      <c r="AT346" s="15">
        <v>10</v>
      </c>
      <c r="AU346" s="15">
        <v>78</v>
      </c>
      <c r="AV346" s="15">
        <v>7</v>
      </c>
      <c r="AW346" s="15">
        <v>14</v>
      </c>
      <c r="AX346" s="15">
        <v>42</v>
      </c>
      <c r="AY346" s="15">
        <v>0</v>
      </c>
      <c r="AZ346" s="15">
        <v>13</v>
      </c>
      <c r="BA346" s="15">
        <v>16</v>
      </c>
      <c r="BB346" s="15">
        <v>6</v>
      </c>
      <c r="BC346" s="15">
        <v>5</v>
      </c>
      <c r="BD346" s="15">
        <v>0</v>
      </c>
      <c r="BE346" s="15">
        <v>0</v>
      </c>
      <c r="BF346" s="15">
        <v>0</v>
      </c>
      <c r="BG346" s="15">
        <v>0</v>
      </c>
      <c r="BH346" s="15">
        <v>0</v>
      </c>
      <c r="BI346" s="15">
        <v>0</v>
      </c>
      <c r="BJ346" s="15">
        <v>0</v>
      </c>
      <c r="BK346" s="15">
        <v>0</v>
      </c>
      <c r="BL346" s="15">
        <v>0</v>
      </c>
      <c r="BM346" s="15">
        <v>0</v>
      </c>
      <c r="BN346" s="15">
        <v>0</v>
      </c>
      <c r="BO346" s="15">
        <v>0</v>
      </c>
      <c r="BP346" s="15">
        <v>0</v>
      </c>
      <c r="BQ346" s="15">
        <v>0</v>
      </c>
      <c r="BR346" s="15">
        <v>0</v>
      </c>
      <c r="BS346" s="15">
        <v>0</v>
      </c>
      <c r="BT346" s="15">
        <v>0</v>
      </c>
      <c r="BU346" s="15">
        <v>0</v>
      </c>
      <c r="BV346" s="15">
        <v>0</v>
      </c>
      <c r="BW346" s="15">
        <v>0</v>
      </c>
      <c r="BX346" s="15">
        <v>0</v>
      </c>
      <c r="BY346" s="15">
        <v>0</v>
      </c>
      <c r="BZ346" s="15">
        <v>0</v>
      </c>
      <c r="CA346" s="15">
        <v>0</v>
      </c>
      <c r="CB346" s="15">
        <v>86.3</v>
      </c>
      <c r="CC346" s="21"/>
      <c r="CD346" s="21"/>
      <c r="CE346" s="15">
        <v>5</v>
      </c>
      <c r="CG346" s="15">
        <v>2</v>
      </c>
      <c r="CH346" s="15">
        <v>2</v>
      </c>
      <c r="CI346" s="15">
        <v>2</v>
      </c>
      <c r="CJ346" s="15">
        <v>150</v>
      </c>
      <c r="CK346" s="15">
        <v>150</v>
      </c>
      <c r="CL346" s="15">
        <v>150</v>
      </c>
      <c r="CM346" s="15">
        <v>46.8</v>
      </c>
      <c r="CN346" s="15">
        <v>46.8</v>
      </c>
      <c r="CO346" s="15">
        <v>46.8</v>
      </c>
      <c r="CP346" s="15">
        <v>0</v>
      </c>
      <c r="CQ346" s="15">
        <v>0</v>
      </c>
    </row>
    <row r="347" spans="1:95" s="16" customFormat="1" x14ac:dyDescent="0.25">
      <c r="A347" s="27"/>
      <c r="B347" s="28" t="s">
        <v>123</v>
      </c>
      <c r="C347" s="29">
        <f>SUM(C342:C346)</f>
        <v>500</v>
      </c>
      <c r="D347" s="42">
        <f t="shared" ref="D347:BO347" si="28">SUM(D342:D346)</f>
        <v>8.01</v>
      </c>
      <c r="E347" s="42">
        <f t="shared" si="28"/>
        <v>3.6</v>
      </c>
      <c r="F347" s="42">
        <f t="shared" si="28"/>
        <v>5.32</v>
      </c>
      <c r="G347" s="42">
        <f t="shared" si="28"/>
        <v>0.96000000000000008</v>
      </c>
      <c r="H347" s="42">
        <f t="shared" si="28"/>
        <v>48.49</v>
      </c>
      <c r="I347" s="42">
        <f t="shared" si="28"/>
        <v>268.06467078439022</v>
      </c>
      <c r="J347" s="42">
        <f t="shared" si="28"/>
        <v>3.15</v>
      </c>
      <c r="K347" s="42">
        <f t="shared" si="28"/>
        <v>0.04</v>
      </c>
      <c r="L347" s="42">
        <f t="shared" si="28"/>
        <v>0</v>
      </c>
      <c r="M347" s="42">
        <f t="shared" si="28"/>
        <v>0</v>
      </c>
      <c r="N347" s="42">
        <f t="shared" si="28"/>
        <v>21.14</v>
      </c>
      <c r="O347" s="42">
        <f t="shared" si="28"/>
        <v>23.31</v>
      </c>
      <c r="P347" s="42">
        <f t="shared" si="28"/>
        <v>4.0599999999999996</v>
      </c>
      <c r="Q347" s="42">
        <f t="shared" si="28"/>
        <v>0</v>
      </c>
      <c r="R347" s="42">
        <f t="shared" si="28"/>
        <v>0</v>
      </c>
      <c r="S347" s="42">
        <f t="shared" si="28"/>
        <v>1.3800000000000001</v>
      </c>
      <c r="T347" s="42">
        <f t="shared" si="28"/>
        <v>2.75</v>
      </c>
      <c r="U347" s="42">
        <f t="shared" si="28"/>
        <v>349.45</v>
      </c>
      <c r="V347" s="42">
        <f t="shared" si="28"/>
        <v>530.08000000000004</v>
      </c>
      <c r="W347" s="42">
        <f t="shared" si="28"/>
        <v>175.22</v>
      </c>
      <c r="X347" s="42">
        <f t="shared" si="28"/>
        <v>37.369999999999997</v>
      </c>
      <c r="Y347" s="42">
        <f t="shared" si="28"/>
        <v>158.44999999999999</v>
      </c>
      <c r="Z347" s="42">
        <f t="shared" si="28"/>
        <v>3.33</v>
      </c>
      <c r="AA347" s="42">
        <f t="shared" si="28"/>
        <v>32.4</v>
      </c>
      <c r="AB347" s="42">
        <f t="shared" si="28"/>
        <v>47.599999999999994</v>
      </c>
      <c r="AC347" s="42">
        <f t="shared" si="28"/>
        <v>41.11</v>
      </c>
      <c r="AD347" s="42">
        <f t="shared" si="28"/>
        <v>0.67</v>
      </c>
      <c r="AE347" s="42">
        <f t="shared" si="28"/>
        <v>0.13</v>
      </c>
      <c r="AF347" s="42">
        <f t="shared" si="28"/>
        <v>0.21999999999999997</v>
      </c>
      <c r="AG347" s="42">
        <f t="shared" si="28"/>
        <v>0.65999999999999992</v>
      </c>
      <c r="AH347" s="42">
        <f t="shared" si="28"/>
        <v>2.13</v>
      </c>
      <c r="AI347" s="42">
        <f t="shared" si="28"/>
        <v>11.36</v>
      </c>
      <c r="AJ347" s="42">
        <f t="shared" si="28"/>
        <v>0</v>
      </c>
      <c r="AK347" s="42">
        <f t="shared" si="28"/>
        <v>191.98</v>
      </c>
      <c r="AL347" s="42">
        <f t="shared" si="28"/>
        <v>176.51999999999998</v>
      </c>
      <c r="AM347" s="42">
        <f t="shared" si="28"/>
        <v>294.35000000000002</v>
      </c>
      <c r="AN347" s="42">
        <f t="shared" si="28"/>
        <v>124.96000000000001</v>
      </c>
      <c r="AO347" s="42">
        <f t="shared" si="28"/>
        <v>58.58</v>
      </c>
      <c r="AP347" s="42">
        <f t="shared" si="28"/>
        <v>125.76</v>
      </c>
      <c r="AQ347" s="42">
        <f t="shared" si="28"/>
        <v>45.59</v>
      </c>
      <c r="AR347" s="42">
        <f t="shared" si="28"/>
        <v>211.26</v>
      </c>
      <c r="AS347" s="42">
        <f t="shared" si="28"/>
        <v>157.28</v>
      </c>
      <c r="AT347" s="42">
        <f t="shared" si="28"/>
        <v>174.06</v>
      </c>
      <c r="AU347" s="42">
        <f t="shared" si="28"/>
        <v>259.89</v>
      </c>
      <c r="AV347" s="42">
        <f t="shared" si="28"/>
        <v>81.710000000000008</v>
      </c>
      <c r="AW347" s="42">
        <f t="shared" si="28"/>
        <v>161.91000000000003</v>
      </c>
      <c r="AX347" s="42">
        <f t="shared" si="28"/>
        <v>1087.48</v>
      </c>
      <c r="AY347" s="42">
        <f t="shared" si="28"/>
        <v>0</v>
      </c>
      <c r="AZ347" s="42">
        <f t="shared" si="28"/>
        <v>353.73</v>
      </c>
      <c r="BA347" s="42">
        <f t="shared" si="28"/>
        <v>185.60999999999999</v>
      </c>
      <c r="BB347" s="42">
        <f t="shared" si="28"/>
        <v>107.27999999999999</v>
      </c>
      <c r="BC347" s="42">
        <f t="shared" si="28"/>
        <v>82.49</v>
      </c>
      <c r="BD347" s="42">
        <f t="shared" si="28"/>
        <v>0.05</v>
      </c>
      <c r="BE347" s="42">
        <f t="shared" si="28"/>
        <v>0.02</v>
      </c>
      <c r="BF347" s="42">
        <f t="shared" si="28"/>
        <v>0.01</v>
      </c>
      <c r="BG347" s="42">
        <f t="shared" si="28"/>
        <v>0.03</v>
      </c>
      <c r="BH347" s="42">
        <f t="shared" si="28"/>
        <v>0.03</v>
      </c>
      <c r="BI347" s="42">
        <f t="shared" si="28"/>
        <v>0.14000000000000001</v>
      </c>
      <c r="BJ347" s="42">
        <f t="shared" si="28"/>
        <v>0</v>
      </c>
      <c r="BK347" s="42">
        <f t="shared" si="28"/>
        <v>0.45999999999999996</v>
      </c>
      <c r="BL347" s="42">
        <f t="shared" si="28"/>
        <v>0</v>
      </c>
      <c r="BM347" s="42">
        <f t="shared" si="28"/>
        <v>0.12</v>
      </c>
      <c r="BN347" s="42">
        <f t="shared" si="28"/>
        <v>0</v>
      </c>
      <c r="BO347" s="42">
        <f t="shared" si="28"/>
        <v>0</v>
      </c>
      <c r="BP347" s="42">
        <f t="shared" ref="BP347:CO347" si="29">SUM(BP342:BP346)</f>
        <v>0</v>
      </c>
      <c r="BQ347" s="42">
        <f t="shared" si="29"/>
        <v>0.03</v>
      </c>
      <c r="BR347" s="42">
        <f t="shared" si="29"/>
        <v>0.04</v>
      </c>
      <c r="BS347" s="42">
        <f t="shared" si="29"/>
        <v>0.35</v>
      </c>
      <c r="BT347" s="42">
        <f t="shared" si="29"/>
        <v>0</v>
      </c>
      <c r="BU347" s="42">
        <f t="shared" si="29"/>
        <v>0</v>
      </c>
      <c r="BV347" s="42">
        <f t="shared" si="29"/>
        <v>0.22</v>
      </c>
      <c r="BW347" s="42">
        <f t="shared" si="29"/>
        <v>0.02</v>
      </c>
      <c r="BX347" s="42">
        <f t="shared" si="29"/>
        <v>0</v>
      </c>
      <c r="BY347" s="42">
        <f t="shared" si="29"/>
        <v>0</v>
      </c>
      <c r="BZ347" s="42">
        <f t="shared" si="29"/>
        <v>0</v>
      </c>
      <c r="CA347" s="42">
        <f t="shared" si="29"/>
        <v>0</v>
      </c>
      <c r="CB347" s="42">
        <f t="shared" si="29"/>
        <v>433.06</v>
      </c>
      <c r="CC347" s="42">
        <f t="shared" si="29"/>
        <v>0</v>
      </c>
      <c r="CD347" s="42">
        <f t="shared" si="29"/>
        <v>0</v>
      </c>
      <c r="CE347" s="42">
        <f t="shared" si="29"/>
        <v>40.340000000000003</v>
      </c>
      <c r="CF347" s="42">
        <f t="shared" si="29"/>
        <v>0</v>
      </c>
      <c r="CG347" s="42">
        <f t="shared" si="29"/>
        <v>33.35</v>
      </c>
      <c r="CH347" s="42">
        <f t="shared" si="29"/>
        <v>17.170000000000002</v>
      </c>
      <c r="CI347" s="42">
        <f t="shared" si="29"/>
        <v>25.27</v>
      </c>
      <c r="CJ347" s="42">
        <f t="shared" si="29"/>
        <v>2318.04</v>
      </c>
      <c r="CK347" s="42">
        <f t="shared" si="29"/>
        <v>1021.74</v>
      </c>
      <c r="CL347" s="42">
        <f t="shared" si="29"/>
        <v>1669.8899999999999</v>
      </c>
      <c r="CM347" s="42">
        <f t="shared" si="29"/>
        <v>114.41</v>
      </c>
      <c r="CN347" s="42">
        <f t="shared" si="29"/>
        <v>83.65</v>
      </c>
      <c r="CO347" s="42">
        <f t="shared" si="29"/>
        <v>99.03</v>
      </c>
      <c r="CP347" s="16">
        <v>7.99</v>
      </c>
      <c r="CQ347" s="16">
        <v>0.45</v>
      </c>
    </row>
    <row r="348" spans="1:95" s="16" customFormat="1" x14ac:dyDescent="0.25">
      <c r="A348" s="27"/>
      <c r="B348" s="28" t="s">
        <v>124</v>
      </c>
      <c r="C348" s="29">
        <f>C328+C331+C340+C347</f>
        <v>1675</v>
      </c>
      <c r="D348" s="42">
        <f t="shared" ref="D348:BO348" si="30">D328+D331+D340+D347</f>
        <v>39.29</v>
      </c>
      <c r="E348" s="42">
        <f t="shared" si="30"/>
        <v>20.580000000000002</v>
      </c>
      <c r="F348" s="42">
        <f t="shared" si="30"/>
        <v>31.22</v>
      </c>
      <c r="G348" s="42">
        <f t="shared" si="30"/>
        <v>12.38</v>
      </c>
      <c r="H348" s="42">
        <f t="shared" si="30"/>
        <v>205.13</v>
      </c>
      <c r="I348" s="42">
        <f t="shared" si="30"/>
        <v>1224.4946707843901</v>
      </c>
      <c r="J348" s="42">
        <f t="shared" si="30"/>
        <v>12.42</v>
      </c>
      <c r="K348" s="42">
        <f t="shared" si="30"/>
        <v>5.6300000000000008</v>
      </c>
      <c r="L348" s="42">
        <f t="shared" si="30"/>
        <v>0</v>
      </c>
      <c r="M348" s="42">
        <f t="shared" si="30"/>
        <v>0</v>
      </c>
      <c r="N348" s="42">
        <f t="shared" si="30"/>
        <v>69.88</v>
      </c>
      <c r="O348" s="42">
        <f t="shared" si="30"/>
        <v>115.02000000000001</v>
      </c>
      <c r="P348" s="42">
        <f t="shared" si="30"/>
        <v>20.239999999999998</v>
      </c>
      <c r="Q348" s="42">
        <f t="shared" si="30"/>
        <v>0</v>
      </c>
      <c r="R348" s="42">
        <f t="shared" si="30"/>
        <v>0</v>
      </c>
      <c r="S348" s="42">
        <f t="shared" si="30"/>
        <v>2.8899999999999997</v>
      </c>
      <c r="T348" s="42">
        <f t="shared" si="30"/>
        <v>10.77</v>
      </c>
      <c r="U348" s="42">
        <f t="shared" si="30"/>
        <v>1448.0800000000002</v>
      </c>
      <c r="V348" s="42">
        <f t="shared" si="30"/>
        <v>1838.0900000000001</v>
      </c>
      <c r="W348" s="42">
        <f t="shared" si="30"/>
        <v>377.08000000000004</v>
      </c>
      <c r="X348" s="42">
        <f t="shared" si="30"/>
        <v>234.82</v>
      </c>
      <c r="Y348" s="42">
        <f t="shared" si="30"/>
        <v>626</v>
      </c>
      <c r="Z348" s="42">
        <f t="shared" si="30"/>
        <v>13.17</v>
      </c>
      <c r="AA348" s="42">
        <f t="shared" si="30"/>
        <v>98.69</v>
      </c>
      <c r="AB348" s="42">
        <f t="shared" si="30"/>
        <v>1533.52</v>
      </c>
      <c r="AC348" s="42">
        <f t="shared" si="30"/>
        <v>422.1</v>
      </c>
      <c r="AD348" s="42">
        <f t="shared" si="30"/>
        <v>7.9799999999999995</v>
      </c>
      <c r="AE348" s="42">
        <f t="shared" si="30"/>
        <v>0.59000000000000008</v>
      </c>
      <c r="AF348" s="42">
        <f t="shared" si="30"/>
        <v>0.63</v>
      </c>
      <c r="AG348" s="42">
        <f t="shared" si="30"/>
        <v>8.7800000000000011</v>
      </c>
      <c r="AH348" s="42">
        <f t="shared" si="30"/>
        <v>18.02</v>
      </c>
      <c r="AI348" s="42">
        <f t="shared" si="30"/>
        <v>25.16</v>
      </c>
      <c r="AJ348" s="42">
        <f t="shared" si="30"/>
        <v>0.2</v>
      </c>
      <c r="AK348" s="42">
        <f t="shared" si="30"/>
        <v>1448.5300000000002</v>
      </c>
      <c r="AL348" s="42">
        <f t="shared" si="30"/>
        <v>1262.48</v>
      </c>
      <c r="AM348" s="42">
        <f t="shared" si="30"/>
        <v>2173.58</v>
      </c>
      <c r="AN348" s="42">
        <f t="shared" si="30"/>
        <v>1526.5000000000002</v>
      </c>
      <c r="AO348" s="42">
        <f t="shared" si="30"/>
        <v>621.36</v>
      </c>
      <c r="AP348" s="42">
        <f t="shared" si="30"/>
        <v>1103.08</v>
      </c>
      <c r="AQ348" s="42">
        <f t="shared" si="30"/>
        <v>408.96000000000004</v>
      </c>
      <c r="AR348" s="42">
        <f t="shared" si="30"/>
        <v>1455.85</v>
      </c>
      <c r="AS348" s="42">
        <f t="shared" si="30"/>
        <v>1434.38</v>
      </c>
      <c r="AT348" s="42">
        <f t="shared" si="30"/>
        <v>1903.2399999999998</v>
      </c>
      <c r="AU348" s="42">
        <f t="shared" si="30"/>
        <v>2346.79</v>
      </c>
      <c r="AV348" s="42">
        <f t="shared" si="30"/>
        <v>697.02</v>
      </c>
      <c r="AW348" s="42">
        <f t="shared" si="30"/>
        <v>1623.77</v>
      </c>
      <c r="AX348" s="42">
        <f t="shared" si="30"/>
        <v>6635.75</v>
      </c>
      <c r="AY348" s="42">
        <f t="shared" si="30"/>
        <v>74.31</v>
      </c>
      <c r="AZ348" s="42">
        <f t="shared" si="30"/>
        <v>2014.88</v>
      </c>
      <c r="BA348" s="42">
        <f t="shared" si="30"/>
        <v>1428.1999999999998</v>
      </c>
      <c r="BB348" s="42">
        <f t="shared" si="30"/>
        <v>965.15</v>
      </c>
      <c r="BC348" s="42">
        <f t="shared" si="30"/>
        <v>591.34</v>
      </c>
      <c r="BD348" s="42">
        <f t="shared" si="30"/>
        <v>0.27</v>
      </c>
      <c r="BE348" s="42">
        <f t="shared" si="30"/>
        <v>0.12000000000000001</v>
      </c>
      <c r="BF348" s="42">
        <f t="shared" si="30"/>
        <v>6.0000000000000005E-2</v>
      </c>
      <c r="BG348" s="42">
        <f t="shared" si="30"/>
        <v>0.15</v>
      </c>
      <c r="BH348" s="42">
        <f t="shared" si="30"/>
        <v>0.17</v>
      </c>
      <c r="BI348" s="42">
        <f t="shared" si="30"/>
        <v>0.81</v>
      </c>
      <c r="BJ348" s="42">
        <f t="shared" si="30"/>
        <v>0</v>
      </c>
      <c r="BK348" s="42">
        <f t="shared" si="30"/>
        <v>3.19</v>
      </c>
      <c r="BL348" s="42">
        <f t="shared" si="30"/>
        <v>0</v>
      </c>
      <c r="BM348" s="42">
        <f t="shared" si="30"/>
        <v>1.06</v>
      </c>
      <c r="BN348" s="42">
        <f t="shared" si="30"/>
        <v>0.03</v>
      </c>
      <c r="BO348" s="42">
        <f t="shared" si="30"/>
        <v>0.05</v>
      </c>
      <c r="BP348" s="42">
        <f t="shared" ref="BP348:CO348" si="31">BP328+BP331+BP340+BP347</f>
        <v>0</v>
      </c>
      <c r="BQ348" s="42">
        <f t="shared" si="31"/>
        <v>0.16</v>
      </c>
      <c r="BR348" s="42">
        <f t="shared" si="31"/>
        <v>0.25</v>
      </c>
      <c r="BS348" s="42">
        <f t="shared" si="31"/>
        <v>4.6199999999999992</v>
      </c>
      <c r="BT348" s="42">
        <f t="shared" si="31"/>
        <v>0.01</v>
      </c>
      <c r="BU348" s="42">
        <f t="shared" si="31"/>
        <v>0</v>
      </c>
      <c r="BV348" s="42">
        <f t="shared" si="31"/>
        <v>5.7499999999999991</v>
      </c>
      <c r="BW348" s="42">
        <f t="shared" si="31"/>
        <v>0.1</v>
      </c>
      <c r="BX348" s="42">
        <f t="shared" si="31"/>
        <v>0</v>
      </c>
      <c r="BY348" s="42">
        <f t="shared" si="31"/>
        <v>0</v>
      </c>
      <c r="BZ348" s="42">
        <f t="shared" si="31"/>
        <v>0</v>
      </c>
      <c r="CA348" s="42">
        <f t="shared" si="31"/>
        <v>0</v>
      </c>
      <c r="CB348" s="42">
        <f t="shared" si="31"/>
        <v>1485.77</v>
      </c>
      <c r="CC348" s="42">
        <f t="shared" si="31"/>
        <v>0</v>
      </c>
      <c r="CD348" s="42" t="e">
        <f t="shared" si="31"/>
        <v>#REF!</v>
      </c>
      <c r="CE348" s="42">
        <f t="shared" si="31"/>
        <v>354.28</v>
      </c>
      <c r="CF348" s="42">
        <f t="shared" si="31"/>
        <v>0</v>
      </c>
      <c r="CG348" s="42">
        <f t="shared" si="31"/>
        <v>134.35</v>
      </c>
      <c r="CH348" s="42">
        <f t="shared" si="31"/>
        <v>74.47999999999999</v>
      </c>
      <c r="CI348" s="42">
        <f t="shared" si="31"/>
        <v>104.42</v>
      </c>
      <c r="CJ348" s="42">
        <f t="shared" si="31"/>
        <v>10721.96</v>
      </c>
      <c r="CK348" s="42">
        <f t="shared" si="31"/>
        <v>4891.2599999999993</v>
      </c>
      <c r="CL348" s="42">
        <f t="shared" si="31"/>
        <v>7806.6100000000006</v>
      </c>
      <c r="CM348" s="42">
        <f t="shared" si="31"/>
        <v>314.51</v>
      </c>
      <c r="CN348" s="42">
        <f t="shared" si="31"/>
        <v>209.02</v>
      </c>
      <c r="CO348" s="42">
        <f t="shared" si="31"/>
        <v>261.76</v>
      </c>
      <c r="CP348" s="16">
        <v>25.99</v>
      </c>
      <c r="CQ348" s="16">
        <v>2.2400000000000002</v>
      </c>
    </row>
  </sheetData>
  <mergeCells count="29">
    <mergeCell ref="CP8:CP9"/>
    <mergeCell ref="CQ8:CQ9"/>
    <mergeCell ref="A6:C6"/>
    <mergeCell ref="W8:Z8"/>
    <mergeCell ref="F8:G8"/>
    <mergeCell ref="H8:H9"/>
    <mergeCell ref="I8:I9"/>
    <mergeCell ref="A8:A9"/>
    <mergeCell ref="AI6:CD6"/>
    <mergeCell ref="CN8:CN9"/>
    <mergeCell ref="B8:B9"/>
    <mergeCell ref="AI8:AI9"/>
    <mergeCell ref="CG8:CG9"/>
    <mergeCell ref="CH8:CH9"/>
    <mergeCell ref="CI8:CI9"/>
    <mergeCell ref="CL1:CO1"/>
    <mergeCell ref="C8:C9"/>
    <mergeCell ref="D8:E8"/>
    <mergeCell ref="CD8:CD9"/>
    <mergeCell ref="CC8:CC9"/>
    <mergeCell ref="CF8:CF9"/>
    <mergeCell ref="CO8:CO9"/>
    <mergeCell ref="CJ8:CJ9"/>
    <mergeCell ref="CK8:CK9"/>
    <mergeCell ref="CL8:CL9"/>
    <mergeCell ref="CM8:CM9"/>
    <mergeCell ref="A2:CO3"/>
    <mergeCell ref="G1:CH1"/>
    <mergeCell ref="CE8:CE9"/>
  </mergeCells>
  <phoneticPr fontId="2" type="noConversion"/>
  <pageMargins left="0.39370078740157483" right="0.39370078740157483" top="0.39370078740157483" bottom="0.39370078740157483" header="0.31496062992125984" footer="0.31496062992125984"/>
  <pageSetup paperSize="9" scale="8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1" sqref="B1"/>
    </sheetView>
  </sheetViews>
  <sheetFormatPr defaultRowHeight="12.75" x14ac:dyDescent="0.2"/>
  <cols>
    <col min="1" max="1" width="25.28515625" customWidth="1"/>
    <col min="2" max="2" width="19.28515625" customWidth="1"/>
  </cols>
  <sheetData>
    <row r="1" spans="1:2" x14ac:dyDescent="0.2">
      <c r="A1" t="s">
        <v>79</v>
      </c>
      <c r="B1" s="11">
        <v>45299</v>
      </c>
    </row>
    <row r="2" spans="1:2" x14ac:dyDescent="0.2">
      <c r="A2" t="s">
        <v>80</v>
      </c>
      <c r="B2" s="11">
        <v>45281.433368055557</v>
      </c>
    </row>
    <row r="3" spans="1:2" x14ac:dyDescent="0.2">
      <c r="A3" t="s">
        <v>81</v>
      </c>
      <c r="B3" t="s">
        <v>99</v>
      </c>
    </row>
    <row r="4" spans="1:2" x14ac:dyDescent="0.2">
      <c r="A4" t="s">
        <v>82</v>
      </c>
      <c r="B4" t="s">
        <v>100</v>
      </c>
    </row>
    <row r="5" spans="1:2" x14ac:dyDescent="0.2">
      <c r="B5">
        <v>1</v>
      </c>
    </row>
    <row r="6" spans="1:2" x14ac:dyDescent="0.2">
      <c r="B6" s="30" t="s">
        <v>166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5</vt:i4>
      </vt:variant>
    </vt:vector>
  </HeadingPairs>
  <TitlesOfParts>
    <vt:vector size="7" baseType="lpstr">
      <vt:lpstr>20.01.2024</vt:lpstr>
      <vt:lpstr>Dop</vt:lpstr>
      <vt:lpstr>Группа</vt:lpstr>
      <vt:lpstr>Дата_Печати</vt:lpstr>
      <vt:lpstr>Дата_Сост</vt:lpstr>
      <vt:lpstr>С3</vt:lpstr>
      <vt:lpstr>Физ_Норма</vt:lpstr>
    </vt:vector>
  </TitlesOfParts>
  <Company>УрГЭУ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Гульназ</cp:lastModifiedBy>
  <cp:lastPrinted>2024-01-06T07:05:56Z</cp:lastPrinted>
  <dcterms:created xsi:type="dcterms:W3CDTF">2002-09-22T07:35:02Z</dcterms:created>
  <dcterms:modified xsi:type="dcterms:W3CDTF">2024-01-25T07:08:26Z</dcterms:modified>
</cp:coreProperties>
</file>