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меню 09\"/>
    </mc:Choice>
  </mc:AlternateContent>
  <xr:revisionPtr revIDLastSave="0" documentId="13_ncr:1_{F7225077-F407-4BC4-BB4E-EED58716026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I489" i="1"/>
  <c r="H489" i="1"/>
  <c r="G489" i="1"/>
  <c r="B480" i="1"/>
  <c r="A480" i="1"/>
  <c r="J479" i="1"/>
  <c r="I479" i="1"/>
  <c r="H479" i="1"/>
  <c r="G479" i="1"/>
  <c r="F479" i="1"/>
  <c r="B476" i="1"/>
  <c r="A476" i="1"/>
  <c r="L475" i="1"/>
  <c r="I475" i="1"/>
  <c r="H475" i="1"/>
  <c r="G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H447" i="1"/>
  <c r="G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I405" i="1"/>
  <c r="H405" i="1"/>
  <c r="G405" i="1"/>
  <c r="B396" i="1"/>
  <c r="A396" i="1"/>
  <c r="J395" i="1"/>
  <c r="I395" i="1"/>
  <c r="H395" i="1"/>
  <c r="G395" i="1"/>
  <c r="F395" i="1"/>
  <c r="B392" i="1"/>
  <c r="A392" i="1"/>
  <c r="L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H363" i="1"/>
  <c r="G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B312" i="1"/>
  <c r="A312" i="1"/>
  <c r="J311" i="1"/>
  <c r="I311" i="1"/>
  <c r="H311" i="1"/>
  <c r="G311" i="1"/>
  <c r="F311" i="1"/>
  <c r="B308" i="1"/>
  <c r="A308" i="1"/>
  <c r="L307" i="1"/>
  <c r="H307" i="1"/>
  <c r="G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B270" i="1"/>
  <c r="J269" i="1"/>
  <c r="I269" i="1"/>
  <c r="H269" i="1"/>
  <c r="G269" i="1"/>
  <c r="F269" i="1"/>
  <c r="B266" i="1"/>
  <c r="L265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I237" i="1"/>
  <c r="H237" i="1"/>
  <c r="G237" i="1"/>
  <c r="B228" i="1"/>
  <c r="A228" i="1"/>
  <c r="J227" i="1"/>
  <c r="I227" i="1"/>
  <c r="H227" i="1"/>
  <c r="G227" i="1"/>
  <c r="F227" i="1"/>
  <c r="B224" i="1"/>
  <c r="A224" i="1"/>
  <c r="L223" i="1"/>
  <c r="I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I195" i="1"/>
  <c r="H195" i="1"/>
  <c r="G195" i="1"/>
  <c r="B186" i="1"/>
  <c r="A186" i="1"/>
  <c r="J185" i="1"/>
  <c r="I185" i="1"/>
  <c r="H185" i="1"/>
  <c r="G185" i="1"/>
  <c r="F185" i="1"/>
  <c r="B182" i="1"/>
  <c r="A182" i="1"/>
  <c r="L181" i="1"/>
  <c r="I181" i="1"/>
  <c r="H181" i="1"/>
  <c r="G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H153" i="1"/>
  <c r="G153" i="1"/>
  <c r="B144" i="1"/>
  <c r="A144" i="1"/>
  <c r="J143" i="1"/>
  <c r="I143" i="1"/>
  <c r="H143" i="1"/>
  <c r="G143" i="1"/>
  <c r="F143" i="1"/>
  <c r="B140" i="1"/>
  <c r="A140" i="1"/>
  <c r="L139" i="1"/>
  <c r="J139" i="1"/>
  <c r="H139" i="1"/>
  <c r="G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H551" i="1" l="1"/>
  <c r="I551" i="1"/>
  <c r="F593" i="1"/>
  <c r="J593" i="1"/>
  <c r="F551" i="1"/>
  <c r="J551" i="1"/>
  <c r="G593" i="1"/>
  <c r="G551" i="1"/>
  <c r="H593" i="1"/>
  <c r="J509" i="1"/>
  <c r="I509" i="1"/>
  <c r="H509" i="1"/>
  <c r="G509" i="1"/>
  <c r="F509" i="1"/>
  <c r="J467" i="1"/>
  <c r="I467" i="1"/>
  <c r="H467" i="1"/>
  <c r="G467" i="1"/>
  <c r="F467" i="1"/>
  <c r="J425" i="1"/>
  <c r="I425" i="1"/>
  <c r="H425" i="1"/>
  <c r="G425" i="1"/>
  <c r="F425" i="1"/>
  <c r="J383" i="1"/>
  <c r="I383" i="1"/>
  <c r="H383" i="1"/>
  <c r="G383" i="1"/>
  <c r="F383" i="1"/>
  <c r="J341" i="1"/>
  <c r="I341" i="1"/>
  <c r="H341" i="1"/>
  <c r="G341" i="1"/>
  <c r="F341" i="1"/>
  <c r="J299" i="1"/>
  <c r="I299" i="1"/>
  <c r="G299" i="1"/>
  <c r="F299" i="1"/>
  <c r="J215" i="1"/>
  <c r="I215" i="1"/>
  <c r="H215" i="1"/>
  <c r="G215" i="1"/>
  <c r="F215" i="1"/>
  <c r="J173" i="1"/>
  <c r="I173" i="1"/>
  <c r="H173" i="1"/>
  <c r="G173" i="1"/>
  <c r="F173" i="1"/>
  <c r="I131" i="1"/>
  <c r="J131" i="1"/>
  <c r="H131" i="1"/>
  <c r="G131" i="1"/>
  <c r="F131" i="1"/>
  <c r="H89" i="1"/>
  <c r="J89" i="1"/>
  <c r="I89" i="1"/>
  <c r="G89" i="1"/>
  <c r="F89" i="1"/>
  <c r="H47" i="1"/>
  <c r="G47" i="1"/>
  <c r="J47" i="1"/>
  <c r="I47" i="1"/>
  <c r="F47" i="1"/>
  <c r="L88" i="1"/>
  <c r="L46" i="1"/>
  <c r="L585" i="1"/>
  <c r="L459" i="1"/>
  <c r="L550" i="1"/>
  <c r="L165" i="1"/>
  <c r="L81" i="1"/>
  <c r="L214" i="1"/>
  <c r="L256" i="1"/>
  <c r="L340" i="1"/>
  <c r="L501" i="1"/>
  <c r="L382" i="1"/>
  <c r="L172" i="1"/>
  <c r="L131" i="1"/>
  <c r="L101" i="1"/>
  <c r="L279" i="1"/>
  <c r="L284" i="1"/>
  <c r="L249" i="1"/>
  <c r="L291" i="1"/>
  <c r="L333" i="1"/>
  <c r="L531" i="1"/>
  <c r="L536" i="1"/>
  <c r="L123" i="1"/>
  <c r="L543" i="1"/>
  <c r="L207" i="1"/>
  <c r="L447" i="1"/>
  <c r="L452" i="1"/>
  <c r="L563" i="1"/>
  <c r="L593" i="1"/>
  <c r="L479" i="1"/>
  <c r="L509" i="1"/>
  <c r="L521" i="1"/>
  <c r="L551" i="1"/>
  <c r="L594" i="1"/>
  <c r="L47" i="1"/>
  <c r="L17" i="1"/>
  <c r="L326" i="1"/>
  <c r="L321" i="1"/>
  <c r="L578" i="1"/>
  <c r="L573" i="1"/>
  <c r="L111" i="1"/>
  <c r="L116" i="1"/>
  <c r="L227" i="1"/>
  <c r="L257" i="1"/>
  <c r="L368" i="1"/>
  <c r="L363" i="1"/>
  <c r="L39" i="1"/>
  <c r="L299" i="1"/>
  <c r="L269" i="1"/>
  <c r="L383" i="1"/>
  <c r="L353" i="1"/>
  <c r="L130" i="1"/>
  <c r="L173" i="1"/>
  <c r="L143" i="1"/>
  <c r="L298" i="1"/>
  <c r="L508" i="1"/>
  <c r="L27" i="1"/>
  <c r="L32" i="1"/>
  <c r="L153" i="1"/>
  <c r="L158" i="1"/>
  <c r="L425" i="1"/>
  <c r="L395" i="1"/>
  <c r="L195" i="1"/>
  <c r="L200" i="1"/>
  <c r="L89" i="1"/>
  <c r="L59" i="1"/>
  <c r="L437" i="1"/>
  <c r="L467" i="1"/>
  <c r="L341" i="1"/>
  <c r="L311" i="1"/>
  <c r="L417" i="1"/>
  <c r="L489" i="1"/>
  <c r="L494" i="1"/>
  <c r="L215" i="1"/>
  <c r="L185" i="1"/>
  <c r="L74" i="1"/>
  <c r="L69" i="1"/>
  <c r="L242" i="1"/>
  <c r="L237" i="1"/>
  <c r="L466" i="1"/>
  <c r="L592" i="1"/>
  <c r="L405" i="1"/>
  <c r="L410" i="1"/>
  <c r="L424" i="1"/>
  <c r="L375" i="1"/>
</calcChain>
</file>

<file path=xl/sharedStrings.xml><?xml version="1.0" encoding="utf-8"?>
<sst xmlns="http://schemas.openxmlformats.org/spreadsheetml/2006/main" count="629" uniqueCount="98">
  <si>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</si>
  <si>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</si>
  <si>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</si>
  <si>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</si>
  <si>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</si>
  <si>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</si>
  <si>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</si>
  <si>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</si>
  <si>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</si>
  <si>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</si>
  <si>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</si>
  <si>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</si>
  <si>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</si>
  <si>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</si>
  <si>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</si>
  <si>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</si>
  <si>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</si>
  <si>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</si>
  <si>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</si>
  <si>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</si>
  <si>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</si>
  <si>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</si>
  <si>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</si>
  <si>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</si>
  <si>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</si>
  <si>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</si>
  <si>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</si>
  <si>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</si>
  <si>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</si>
  <si>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</si>
  <si>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</si>
  <si>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</si>
  <si>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</si>
  <si>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</si>
  <si>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</si>
  <si>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</si>
  <si>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</si>
  <si>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</si>
  <si>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</si>
  <si>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</si>
  <si>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</si>
  <si>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</si>
  <si>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</si>
  <si>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</si>
  <si>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</si>
  <si>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150\5</t>
  </si>
  <si>
    <t>Компот из сухофруктов</t>
  </si>
  <si>
    <t>Хлеб ржаной</t>
  </si>
  <si>
    <t>Сыр порционно</t>
  </si>
  <si>
    <t>Гуляш из говядины</t>
  </si>
  <si>
    <t>50\50</t>
  </si>
  <si>
    <t>Каша гречневая рассыпчатая с маслом сливочным</t>
  </si>
  <si>
    <t>Чай с сахаром, с лимоном</t>
  </si>
  <si>
    <t>185\10\5</t>
  </si>
  <si>
    <t>Хлеб пшеничный</t>
  </si>
  <si>
    <t>Чай с сахаром</t>
  </si>
  <si>
    <t>190\10</t>
  </si>
  <si>
    <t>Пюре картофельное с маслом сливочным</t>
  </si>
  <si>
    <t>Пельмени мясные отварные с маслом сливочным</t>
  </si>
  <si>
    <t>Биточки рыбные</t>
  </si>
  <si>
    <t>Чай с сахаром, с яблоком</t>
  </si>
  <si>
    <t>180\10\10</t>
  </si>
  <si>
    <t>Овощи тушенные с мясом</t>
  </si>
  <si>
    <t>50\150</t>
  </si>
  <si>
    <t>60\40</t>
  </si>
  <si>
    <t>ттк</t>
  </si>
  <si>
    <t>Плов из говядины с рисом</t>
  </si>
  <si>
    <t>Плоды и ягоды свежие (яблоки)</t>
  </si>
  <si>
    <t>Директор</t>
  </si>
  <si>
    <t>Макаронные изделия  отварные с маслом  сливочным</t>
  </si>
  <si>
    <t>сыр</t>
  </si>
  <si>
    <t>салаты</t>
  </si>
  <si>
    <t>салат</t>
  </si>
  <si>
    <t>Макароны отварные с маслом сливочным</t>
  </si>
  <si>
    <t>Котлеты из мясо птицы</t>
  </si>
  <si>
    <t>Зеленый горошек к\с (доп гарнир)</t>
  </si>
  <si>
    <t>таб.9</t>
  </si>
  <si>
    <t>Сырники из творога с молочной кашей Дружба</t>
  </si>
  <si>
    <t>Каша гречневая рассыпчатая</t>
  </si>
  <si>
    <t>150\3</t>
  </si>
  <si>
    <t>Салат из свеклы отварной с маслом растительным</t>
  </si>
  <si>
    <t>Кофейный напиток с молоком (сахар 20 г)</t>
  </si>
  <si>
    <t>Плоды и ягоды свежие ( яблоки)</t>
  </si>
  <si>
    <t>табл.9</t>
  </si>
  <si>
    <t>Салат из квашенной капусты</t>
  </si>
  <si>
    <t>Рис отварной рассыпчатый с маслом сливочным</t>
  </si>
  <si>
    <t>Каша пшенная молочная с маслом сливочным</t>
  </si>
  <si>
    <t>180\3</t>
  </si>
  <si>
    <t>Чай Витаминный  с шиповником</t>
  </si>
  <si>
    <t>Рыба тушенная в томате с овощами</t>
  </si>
  <si>
    <t>Компот из свежих яблок</t>
  </si>
  <si>
    <t>Капуста тушенная (доп.гарнир)</t>
  </si>
  <si>
    <t>Тефтели куриные с гречневой крупой в смет-томат.соусе</t>
  </si>
  <si>
    <t>Какао с молоком</t>
  </si>
  <si>
    <t>Котлеты Аппетитные</t>
  </si>
  <si>
    <t>Салат из отварной моркови и свеклы с зел.горошком к\с</t>
  </si>
  <si>
    <t>МБОУ Акбашская ООШ</t>
  </si>
  <si>
    <t>Козыркина Г.А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</si>
</sst>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₽"/>
  </numFmts>
  <fonts count="1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7" fillId="0" borderId="6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0" fillId="0" borderId="16" xfId="0" applyBorder="1"/>
    <xf numFmtId="0" fontId="4" fillId="0" borderId="18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19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/>
    </xf>
    <xf numFmtId="0" fontId="4" fillId="0" borderId="11" xfId="0" applyFont="1" applyBorder="1"/>
    <xf numFmtId="0" fontId="4" fillId="0" borderId="12" xfId="0" applyFont="1" applyBorder="1"/>
    <xf numFmtId="0" fontId="4" fillId="4" borderId="22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3" xfId="0" applyFont="1" applyFill="1" applyBorder="1" applyAlignment="1">
      <alignment vertical="top" wrapText="1"/>
    </xf>
    <xf numFmtId="0" fontId="4" fillId="4" borderId="3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" xfId="0" applyFont="1" applyFill="1" applyBorder="1" applyAlignment="1">
      <alignment horizontal="center"/>
    </xf>
    <xf numFmtId="0" fontId="4" fillId="4" borderId="21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4" fillId="4" borderId="5" xfId="0" applyFont="1" applyFill="1" applyBorder="1" applyAlignment="1">
      <alignment vertical="top" wrapText="1"/>
    </xf>
    <xf numFmtId="0" fontId="4" fillId="4" borderId="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2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9" xfId="0" applyFont="1" applyFill="1" applyBorder="1" applyAlignment="1" applyProtection="1">
      <alignment horizontal="center" vertical="top" wrapText="1"/>
      <protection locked="0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>
      <alignment horizontal="center" vertical="top"/>
    </xf>
    <xf numFmtId="0" fontId="4" fillId="2" borderId="1" xfId="0" applyNumberFormat="1" applyFont="1" applyFill="1" applyBorder="1" applyAlignment="1" applyProtection="1">
      <alignment horizontal="center" vertical="top" wrapText="1"/>
      <protection locked="0"/>
    </xf>
    <xf numFmtId="0" fontId="4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13" fillId="2" borderId="2" xfId="0" applyNumberFormat="1" applyFont="1" applyFill="1" applyBorder="1" applyAlignment="1" applyProtection="1">
      <alignment horizontal="center" vertical="top" wrapText="1"/>
      <protection locked="0"/>
    </xf>
    <xf numFmtId="2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14" fillId="0" borderId="2" xfId="0" applyFont="1" applyBorder="1"/>
    <xf numFmtId="0" fontId="13" fillId="2" borderId="2" xfId="0" applyFont="1" applyFill="1" applyBorder="1" applyAlignment="1" applyProtection="1">
      <alignment vertical="top" wrapText="1"/>
      <protection locked="0"/>
    </xf>
    <xf numFmtId="0" fontId="13" fillId="2" borderId="2" xfId="0" applyFont="1" applyFill="1" applyBorder="1" applyAlignment="1" applyProtection="1">
      <alignment horizontal="center" vertical="top" wrapText="1"/>
      <protection locked="0"/>
    </xf>
    <xf numFmtId="0" fontId="13" fillId="2" borderId="1" xfId="0" applyFont="1" applyFill="1" applyBorder="1" applyAlignment="1" applyProtection="1">
      <alignment vertical="top" wrapText="1"/>
      <protection locked="0"/>
    </xf>
    <xf numFmtId="0" fontId="13" fillId="2" borderId="17" xfId="0" applyFont="1" applyFill="1" applyBorder="1" applyAlignment="1" applyProtection="1">
      <alignment horizontal="center" vertical="top" wrapText="1"/>
      <protection locked="0"/>
    </xf>
    <xf numFmtId="0" fontId="2" fillId="0" borderId="2" xfId="0" applyFont="1" applyBorder="1"/>
    <xf numFmtId="0" fontId="2" fillId="2" borderId="2" xfId="0" applyFont="1" applyFill="1" applyBorder="1" applyProtection="1">
      <protection locked="0"/>
    </xf>
    <xf numFmtId="0" fontId="13" fillId="2" borderId="1" xfId="0" applyFont="1" applyFill="1" applyBorder="1" applyAlignment="1" applyProtection="1">
      <alignment horizontal="center" vertical="top" wrapText="1"/>
      <protection locked="0"/>
    </xf>
    <xf numFmtId="0" fontId="13" fillId="2" borderId="19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Protection="1">
      <protection locked="0"/>
    </xf>
    <xf numFmtId="0" fontId="1" fillId="0" borderId="2" xfId="0" applyFont="1" applyBorder="1"/>
    <xf numFmtId="0" fontId="8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8" fillId="4" borderId="23" xfId="0" applyFont="1" applyFill="1" applyBorder="1" applyAlignment="1">
      <alignment horizontal="center" vertical="center" wrapText="1"/>
    </xf>
    <xf numFmtId="0" fontId="3" fillId="4" borderId="24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94"/>
  <sheetViews>
    <sheetView tabSelected="1" workbookViewId="0">
      <pane xSplit="4" ySplit="5" topLeftCell="E201" activePane="bottomRight" state="frozen"/>
      <selection pane="topRight" activeCell="E1" sqref="E1"/>
      <selection pane="bottomLeft" activeCell="A6" sqref="A6"/>
      <selection pane="bottomRight" activeCell="F599" sqref="F599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8" t="s">
        <v>96</v>
      </c>
      <c r="D1" s="79"/>
      <c r="E1" s="79"/>
      <c r="F1" s="13" t="s">
        <v>16</v>
      </c>
      <c r="G1" s="2" t="s">
        <v>17</v>
      </c>
      <c r="H1" s="80" t="s">
        <v>68</v>
      </c>
      <c r="I1" s="80"/>
      <c r="J1" s="80"/>
      <c r="K1" s="80"/>
    </row>
    <row r="2" spans="1:12" ht="18" x14ac:dyDescent="0.2">
      <c r="A2" s="43" t="s">
        <v>6</v>
      </c>
      <c r="C2" s="2"/>
      <c r="G2" s="2" t="s">
        <v>18</v>
      </c>
      <c r="H2" s="80" t="s">
        <v>97</v>
      </c>
      <c r="I2" s="80"/>
      <c r="J2" s="80"/>
      <c r="K2" s="80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9</v>
      </c>
      <c r="I3" s="55">
        <v>1</v>
      </c>
      <c r="J3" s="56">
        <v>2024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 t="s">
        <v>69</v>
      </c>
      <c r="F6" s="48" t="s">
        <v>45</v>
      </c>
      <c r="G6" s="48">
        <v>5.7</v>
      </c>
      <c r="H6" s="48">
        <v>4.3</v>
      </c>
      <c r="I6" s="48">
        <v>31.99</v>
      </c>
      <c r="J6" s="48">
        <v>189.3</v>
      </c>
      <c r="K6" s="49">
        <v>203</v>
      </c>
      <c r="L6" s="48"/>
    </row>
    <row r="7" spans="1:12" ht="15" x14ac:dyDescent="0.25">
      <c r="A7" s="25"/>
      <c r="B7" s="16"/>
      <c r="C7" s="11"/>
      <c r="D7" s="6" t="s">
        <v>29</v>
      </c>
      <c r="E7" s="50" t="s">
        <v>74</v>
      </c>
      <c r="F7" s="51">
        <v>90</v>
      </c>
      <c r="G7" s="51">
        <v>10.199999999999999</v>
      </c>
      <c r="H7" s="51">
        <v>12.93</v>
      </c>
      <c r="I7" s="51">
        <v>13.79</v>
      </c>
      <c r="J7" s="51">
        <v>198</v>
      </c>
      <c r="K7" s="52" t="s">
        <v>65</v>
      </c>
      <c r="L7" s="51"/>
    </row>
    <row r="8" spans="1:12" ht="15" x14ac:dyDescent="0.25">
      <c r="A8" s="25"/>
      <c r="B8" s="16"/>
      <c r="C8" s="11"/>
      <c r="D8" s="7" t="s">
        <v>22</v>
      </c>
      <c r="E8" s="50" t="s">
        <v>46</v>
      </c>
      <c r="F8" s="51">
        <v>200</v>
      </c>
      <c r="G8" s="51">
        <v>0.66</v>
      </c>
      <c r="H8" s="51">
        <v>0.09</v>
      </c>
      <c r="I8" s="51">
        <v>22.03</v>
      </c>
      <c r="J8" s="51">
        <v>92.8</v>
      </c>
      <c r="K8" s="52">
        <v>349</v>
      </c>
      <c r="L8" s="51"/>
    </row>
    <row r="9" spans="1:12" ht="15" x14ac:dyDescent="0.25">
      <c r="A9" s="25"/>
      <c r="B9" s="16"/>
      <c r="C9" s="11"/>
      <c r="D9" s="7" t="s">
        <v>23</v>
      </c>
      <c r="E9" s="50" t="s">
        <v>47</v>
      </c>
      <c r="F9" s="51">
        <v>30</v>
      </c>
      <c r="G9" s="51">
        <v>1.98</v>
      </c>
      <c r="H9" s="51">
        <v>0.36</v>
      </c>
      <c r="I9" s="51">
        <v>11.88</v>
      </c>
      <c r="J9" s="51">
        <v>59.4</v>
      </c>
      <c r="K9" s="52">
        <v>6</v>
      </c>
      <c r="L9" s="51"/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30</v>
      </c>
      <c r="E11" s="50" t="s">
        <v>75</v>
      </c>
      <c r="F11" s="51">
        <v>40</v>
      </c>
      <c r="G11" s="51">
        <v>1.19</v>
      </c>
      <c r="H11" s="51">
        <v>2.08</v>
      </c>
      <c r="I11" s="51">
        <v>2.5</v>
      </c>
      <c r="J11" s="51">
        <v>33.44</v>
      </c>
      <c r="K11" s="52" t="s">
        <v>65</v>
      </c>
      <c r="L11" s="51"/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v>515</v>
      </c>
      <c r="G13" s="21">
        <f t="shared" ref="G13:J13" si="0">SUM(G6:G12)</f>
        <v>19.73</v>
      </c>
      <c r="H13" s="21">
        <f t="shared" si="0"/>
        <v>19.759999999999998</v>
      </c>
      <c r="I13" s="21">
        <f t="shared" si="0"/>
        <v>82.19</v>
      </c>
      <c r="J13" s="21">
        <f t="shared" si="0"/>
        <v>572.94000000000005</v>
      </c>
      <c r="K13" s="27"/>
      <c r="L13" s="21">
        <f t="shared" ref="L13" si="1">SUM(L6:L12)</f>
        <v>0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/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76" t="s">
        <v>4</v>
      </c>
      <c r="D47" s="77"/>
      <c r="E47" s="33"/>
      <c r="F47" s="34">
        <f>F13+F17+F27+F32+F39+F46</f>
        <v>515</v>
      </c>
      <c r="G47" s="34">
        <f t="shared" ref="G47:J47" si="7">G13+G17+G27+G32+G39+G46</f>
        <v>19.73</v>
      </c>
      <c r="H47" s="34">
        <f t="shared" si="7"/>
        <v>19.759999999999998</v>
      </c>
      <c r="I47" s="34">
        <f t="shared" si="7"/>
        <v>82.19</v>
      </c>
      <c r="J47" s="34">
        <f t="shared" si="7"/>
        <v>572.94000000000005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 t="s">
        <v>77</v>
      </c>
      <c r="F48" s="48" t="s">
        <v>63</v>
      </c>
      <c r="G48" s="48">
        <v>12.92</v>
      </c>
      <c r="H48" s="48">
        <v>14.39</v>
      </c>
      <c r="I48" s="48">
        <v>31.09</v>
      </c>
      <c r="J48" s="48">
        <v>292.26</v>
      </c>
      <c r="K48" s="49">
        <v>175.21899999999999</v>
      </c>
      <c r="L48" s="48"/>
    </row>
    <row r="49" spans="1:12" ht="15" x14ac:dyDescent="0.25">
      <c r="A49" s="15"/>
      <c r="B49" s="16"/>
      <c r="C49" s="11"/>
      <c r="D49" s="6" t="s">
        <v>30</v>
      </c>
      <c r="E49" s="50"/>
      <c r="F49" s="51"/>
      <c r="G49" s="51"/>
      <c r="H49" s="51"/>
      <c r="I49" s="51"/>
      <c r="J49" s="51"/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50" t="s">
        <v>55</v>
      </c>
      <c r="F50" s="51" t="s">
        <v>56</v>
      </c>
      <c r="G50" s="51">
        <v>7.0000000000000007E-2</v>
      </c>
      <c r="H50" s="51">
        <v>0.02</v>
      </c>
      <c r="I50" s="51">
        <v>10.01</v>
      </c>
      <c r="J50" s="51">
        <v>40</v>
      </c>
      <c r="K50" s="52">
        <v>376</v>
      </c>
      <c r="L50" s="51"/>
    </row>
    <row r="51" spans="1:12" ht="15" x14ac:dyDescent="0.25">
      <c r="A51" s="15"/>
      <c r="B51" s="16"/>
      <c r="C51" s="11"/>
      <c r="D51" s="7" t="s">
        <v>23</v>
      </c>
      <c r="E51" s="50" t="s">
        <v>47</v>
      </c>
      <c r="F51" s="51">
        <v>40</v>
      </c>
      <c r="G51" s="51">
        <v>2.64</v>
      </c>
      <c r="H51" s="51">
        <v>0.48</v>
      </c>
      <c r="I51" s="51">
        <v>15.84</v>
      </c>
      <c r="J51" s="51">
        <v>79.2</v>
      </c>
      <c r="K51" s="52">
        <v>6</v>
      </c>
      <c r="L51" s="51"/>
    </row>
    <row r="52" spans="1:12" ht="15" x14ac:dyDescent="0.25">
      <c r="A52" s="15"/>
      <c r="B52" s="16"/>
      <c r="C52" s="11"/>
      <c r="D52" s="7" t="s">
        <v>24</v>
      </c>
      <c r="E52" s="50" t="s">
        <v>67</v>
      </c>
      <c r="F52" s="51">
        <v>100</v>
      </c>
      <c r="G52" s="51">
        <v>0.4</v>
      </c>
      <c r="H52" s="51">
        <v>0.4</v>
      </c>
      <c r="I52" s="51">
        <v>9.8000000000000007</v>
      </c>
      <c r="J52" s="51">
        <v>47</v>
      </c>
      <c r="K52" s="52" t="s">
        <v>76</v>
      </c>
      <c r="L52" s="51"/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540</v>
      </c>
      <c r="G55" s="21">
        <f t="shared" ref="G55" si="8">SUM(G48:G54)</f>
        <v>16.03</v>
      </c>
      <c r="H55" s="21">
        <f t="shared" ref="H55" si="9">SUM(H48:H54)</f>
        <v>15.290000000000001</v>
      </c>
      <c r="I55" s="21">
        <f t="shared" ref="I55" si="10">SUM(I48:I54)</f>
        <v>66.739999999999995</v>
      </c>
      <c r="J55" s="21">
        <f t="shared" ref="J55" si="11">SUM(J48:J54)</f>
        <v>458.46</v>
      </c>
      <c r="K55" s="27"/>
      <c r="L55" s="21">
        <f t="shared" ref="L55:L97" si="12">SUM(L48:L54)</f>
        <v>0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/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76" t="s">
        <v>4</v>
      </c>
      <c r="D89" s="77"/>
      <c r="E89" s="33"/>
      <c r="F89" s="34">
        <f>F55+F59+F69+F74+F81+F88</f>
        <v>540</v>
      </c>
      <c r="G89" s="34">
        <f t="shared" ref="G89" si="38">G55+G59+G69+G74+G81+G88</f>
        <v>16.03</v>
      </c>
      <c r="H89" s="34">
        <f t="shared" ref="H89" si="39">H55+H59+H69+H74+H81+H88</f>
        <v>15.290000000000001</v>
      </c>
      <c r="I89" s="34">
        <f t="shared" ref="I89" si="40">I55+I59+I69+I74+I81+I88</f>
        <v>66.739999999999995</v>
      </c>
      <c r="J89" s="34">
        <f t="shared" ref="J89" si="41">J55+J59+J69+J74+J81+J88</f>
        <v>458.46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49</v>
      </c>
      <c r="F90" s="48" t="s">
        <v>50</v>
      </c>
      <c r="G90" s="48">
        <v>10.39</v>
      </c>
      <c r="H90" s="48">
        <v>14.79</v>
      </c>
      <c r="I90" s="48">
        <v>10.3</v>
      </c>
      <c r="J90" s="48">
        <v>221</v>
      </c>
      <c r="K90" s="49">
        <v>260</v>
      </c>
      <c r="L90" s="48"/>
    </row>
    <row r="91" spans="1:12" ht="15" x14ac:dyDescent="0.25">
      <c r="A91" s="25"/>
      <c r="B91" s="16"/>
      <c r="C91" s="11"/>
      <c r="D91" s="6" t="s">
        <v>30</v>
      </c>
      <c r="E91" s="50" t="s">
        <v>78</v>
      </c>
      <c r="F91" s="51">
        <v>150</v>
      </c>
      <c r="G91" s="51">
        <v>3.77</v>
      </c>
      <c r="H91" s="51">
        <v>2.29</v>
      </c>
      <c r="I91" s="51">
        <v>39.72</v>
      </c>
      <c r="J91" s="51">
        <v>214</v>
      </c>
      <c r="K91" s="52">
        <v>171</v>
      </c>
      <c r="L91" s="51"/>
    </row>
    <row r="92" spans="1:12" ht="15" x14ac:dyDescent="0.25">
      <c r="A92" s="25"/>
      <c r="B92" s="16"/>
      <c r="C92" s="11"/>
      <c r="D92" s="7" t="s">
        <v>22</v>
      </c>
      <c r="E92" s="50" t="s">
        <v>52</v>
      </c>
      <c r="F92" s="51" t="s">
        <v>53</v>
      </c>
      <c r="G92" s="51">
        <v>0.11</v>
      </c>
      <c r="H92" s="51">
        <v>0.02</v>
      </c>
      <c r="I92" s="51">
        <v>10.15</v>
      </c>
      <c r="J92" s="51">
        <v>41.32</v>
      </c>
      <c r="K92" s="52">
        <v>377</v>
      </c>
      <c r="L92" s="51"/>
    </row>
    <row r="93" spans="1:12" ht="15" x14ac:dyDescent="0.25">
      <c r="A93" s="25"/>
      <c r="B93" s="16"/>
      <c r="C93" s="11"/>
      <c r="D93" s="62" t="s">
        <v>70</v>
      </c>
      <c r="E93" s="63" t="s">
        <v>48</v>
      </c>
      <c r="F93" s="51">
        <v>10</v>
      </c>
      <c r="G93" s="51">
        <v>2.63</v>
      </c>
      <c r="H93" s="51">
        <v>2.66</v>
      </c>
      <c r="I93" s="51">
        <v>0</v>
      </c>
      <c r="J93" s="51">
        <v>34.33</v>
      </c>
      <c r="K93" s="52">
        <v>15</v>
      </c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23</v>
      </c>
      <c r="E95" s="50" t="s">
        <v>47</v>
      </c>
      <c r="F95" s="51">
        <v>50</v>
      </c>
      <c r="G95" s="51">
        <v>3.3</v>
      </c>
      <c r="H95" s="51">
        <v>0.6</v>
      </c>
      <c r="I95" s="51">
        <v>19.8</v>
      </c>
      <c r="J95" s="51">
        <v>99</v>
      </c>
      <c r="K95" s="52">
        <v>6</v>
      </c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v>510</v>
      </c>
      <c r="G97" s="21">
        <f t="shared" ref="G97" si="43">SUM(G90:G96)</f>
        <v>20.2</v>
      </c>
      <c r="H97" s="21">
        <f t="shared" ref="H97" si="44">SUM(H90:H96)</f>
        <v>20.36</v>
      </c>
      <c r="I97" s="21">
        <f t="shared" ref="I97" si="45">SUM(I90:I96)</f>
        <v>79.97</v>
      </c>
      <c r="J97" s="21">
        <f t="shared" ref="J97" si="46">SUM(J90:J96)</f>
        <v>609.65</v>
      </c>
      <c r="K97" s="27"/>
      <c r="L97" s="21">
        <f t="shared" si="12"/>
        <v>0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/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76" t="s">
        <v>4</v>
      </c>
      <c r="D131" s="77"/>
      <c r="E131" s="33"/>
      <c r="F131" s="34">
        <f>F97+F101+F111+F116+F123+F130</f>
        <v>510</v>
      </c>
      <c r="G131" s="34">
        <f t="shared" ref="G131" si="72">G97+G101+G111+G116+G123+G130</f>
        <v>20.2</v>
      </c>
      <c r="H131" s="34">
        <f t="shared" ref="H131" si="73">H97+H101+H111+H116+H123+H130</f>
        <v>20.36</v>
      </c>
      <c r="I131" s="34">
        <f t="shared" ref="I131" si="74">I97+I101+I111+I116+I123+I130</f>
        <v>79.97</v>
      </c>
      <c r="J131" s="34">
        <f t="shared" ref="J131" si="75">J97+J101+J111+J116+J123+J130</f>
        <v>609.65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65" t="s">
        <v>74</v>
      </c>
      <c r="F132" s="48">
        <v>90</v>
      </c>
      <c r="G132" s="48">
        <v>10.199999999999999</v>
      </c>
      <c r="H132" s="48">
        <v>12.93</v>
      </c>
      <c r="I132" s="58">
        <v>13.79</v>
      </c>
      <c r="J132" s="48">
        <v>198</v>
      </c>
      <c r="K132" s="66" t="s">
        <v>65</v>
      </c>
      <c r="L132" s="48"/>
    </row>
    <row r="133" spans="1:12" ht="15" x14ac:dyDescent="0.25">
      <c r="A133" s="25"/>
      <c r="B133" s="16"/>
      <c r="C133" s="11"/>
      <c r="D133" s="6" t="s">
        <v>30</v>
      </c>
      <c r="E133" s="50" t="s">
        <v>57</v>
      </c>
      <c r="F133" s="64" t="s">
        <v>79</v>
      </c>
      <c r="G133" s="51">
        <v>4.1100000000000003</v>
      </c>
      <c r="H133" s="51">
        <v>3.55</v>
      </c>
      <c r="I133" s="51">
        <v>30.79</v>
      </c>
      <c r="J133" s="51">
        <v>202.8</v>
      </c>
      <c r="K133" s="52">
        <v>312</v>
      </c>
      <c r="L133" s="51"/>
    </row>
    <row r="134" spans="1:12" ht="15" x14ac:dyDescent="0.25">
      <c r="A134" s="25"/>
      <c r="B134" s="16"/>
      <c r="C134" s="11"/>
      <c r="D134" s="7" t="s">
        <v>22</v>
      </c>
      <c r="E134" s="63" t="s">
        <v>60</v>
      </c>
      <c r="F134" s="64" t="s">
        <v>61</v>
      </c>
      <c r="G134" s="51">
        <v>0.11</v>
      </c>
      <c r="H134" s="51">
        <v>0.06</v>
      </c>
      <c r="I134" s="51">
        <v>10.98</v>
      </c>
      <c r="J134" s="51">
        <v>44.7</v>
      </c>
      <c r="K134" s="52">
        <v>376</v>
      </c>
      <c r="L134" s="51"/>
    </row>
    <row r="135" spans="1:12" ht="15" x14ac:dyDescent="0.25">
      <c r="A135" s="25"/>
      <c r="B135" s="16"/>
      <c r="C135" s="11"/>
      <c r="D135" s="67" t="s">
        <v>71</v>
      </c>
      <c r="E135" s="63" t="s">
        <v>80</v>
      </c>
      <c r="F135" s="51">
        <v>60</v>
      </c>
      <c r="G135" s="51">
        <v>0.84</v>
      </c>
      <c r="H135" s="51">
        <v>3.61</v>
      </c>
      <c r="I135" s="59">
        <v>4.96</v>
      </c>
      <c r="J135" s="51">
        <v>55.68</v>
      </c>
      <c r="K135" s="52">
        <v>52</v>
      </c>
      <c r="L135" s="51"/>
    </row>
    <row r="136" spans="1:12" ht="15" x14ac:dyDescent="0.25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5" x14ac:dyDescent="0.25">
      <c r="A137" s="25"/>
      <c r="B137" s="16"/>
      <c r="C137" s="11"/>
      <c r="D137" s="68" t="s">
        <v>23</v>
      </c>
      <c r="E137" s="63" t="s">
        <v>54</v>
      </c>
      <c r="F137" s="51">
        <v>20</v>
      </c>
      <c r="G137" s="51">
        <v>1.52</v>
      </c>
      <c r="H137" s="51">
        <v>0.16</v>
      </c>
      <c r="I137" s="51">
        <v>9.84</v>
      </c>
      <c r="J137" s="51">
        <v>47</v>
      </c>
      <c r="K137" s="52">
        <v>6</v>
      </c>
      <c r="L137" s="51"/>
    </row>
    <row r="138" spans="1:12" ht="15" x14ac:dyDescent="0.25">
      <c r="A138" s="25"/>
      <c r="B138" s="16"/>
      <c r="C138" s="11"/>
      <c r="D138" s="6" t="s">
        <v>23</v>
      </c>
      <c r="E138" s="50" t="s">
        <v>47</v>
      </c>
      <c r="F138" s="51">
        <v>30</v>
      </c>
      <c r="G138" s="51">
        <v>1.98</v>
      </c>
      <c r="H138" s="51">
        <v>0.36</v>
      </c>
      <c r="I138" s="51">
        <v>11.88</v>
      </c>
      <c r="J138" s="51">
        <v>59.4</v>
      </c>
      <c r="K138" s="52">
        <v>6</v>
      </c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v>553</v>
      </c>
      <c r="G139" s="21">
        <f t="shared" ref="G139" si="77">SUM(G132:G138)</f>
        <v>18.759999999999998</v>
      </c>
      <c r="H139" s="21">
        <f t="shared" ref="H139" si="78">SUM(H132:H138)</f>
        <v>20.669999999999998</v>
      </c>
      <c r="I139" s="21">
        <v>82.24</v>
      </c>
      <c r="J139" s="21">
        <f t="shared" ref="J139" si="79">SUM(J132:J138)</f>
        <v>607.58000000000004</v>
      </c>
      <c r="K139" s="27"/>
      <c r="L139" s="21">
        <f t="shared" ref="L139" si="80">SUM(L132:L138)</f>
        <v>0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1">SUM(G140:G142)</f>
        <v>0</v>
      </c>
      <c r="H143" s="21">
        <f t="shared" ref="H143" si="82">SUM(H140:H142)</f>
        <v>0</v>
      </c>
      <c r="I143" s="21">
        <f t="shared" ref="I143" si="83">SUM(I140:I142)</f>
        <v>0</v>
      </c>
      <c r="J143" s="21">
        <f t="shared" ref="J143" si="84">SUM(J140:J142)</f>
        <v>0</v>
      </c>
      <c r="K143" s="27"/>
      <c r="L143" s="21">
        <f t="shared" ref="L143" ca="1" si="85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/>
      <c r="G153" s="21">
        <f t="shared" ref="G153" si="86">SUM(G144:G152)</f>
        <v>0</v>
      </c>
      <c r="H153" s="21">
        <f t="shared" ref="H153" si="87">SUM(H144:H152)</f>
        <v>0</v>
      </c>
      <c r="I153" s="21"/>
      <c r="J153" s="21"/>
      <c r="K153" s="27"/>
      <c r="L153" s="21">
        <f t="shared" ref="L153" ca="1" si="88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89">SUM(G154:G157)</f>
        <v>0</v>
      </c>
      <c r="H158" s="21">
        <f t="shared" ref="H158" si="90">SUM(H154:H157)</f>
        <v>0</v>
      </c>
      <c r="I158" s="21">
        <f t="shared" ref="I158" si="91">SUM(I154:I157)</f>
        <v>0</v>
      </c>
      <c r="J158" s="21">
        <f t="shared" ref="J158" si="92">SUM(J154:J157)</f>
        <v>0</v>
      </c>
      <c r="K158" s="27"/>
      <c r="L158" s="21">
        <f t="shared" ref="L158" ca="1" si="93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4">SUM(G159:G164)</f>
        <v>0</v>
      </c>
      <c r="H165" s="21">
        <f t="shared" ref="H165" si="95">SUM(H159:H164)</f>
        <v>0</v>
      </c>
      <c r="I165" s="21">
        <f t="shared" ref="I165" si="96">SUM(I159:I164)</f>
        <v>0</v>
      </c>
      <c r="J165" s="21">
        <f t="shared" ref="J165" si="97">SUM(J159:J164)</f>
        <v>0</v>
      </c>
      <c r="K165" s="27"/>
      <c r="L165" s="21">
        <f t="shared" ref="L165" ca="1" si="98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99">SUM(G166:G171)</f>
        <v>0</v>
      </c>
      <c r="H172" s="21">
        <f t="shared" ref="H172" si="100">SUM(H166:H171)</f>
        <v>0</v>
      </c>
      <c r="I172" s="21">
        <f t="shared" ref="I172" si="101">SUM(I166:I171)</f>
        <v>0</v>
      </c>
      <c r="J172" s="21">
        <f t="shared" ref="J172" si="102">SUM(J166:J171)</f>
        <v>0</v>
      </c>
      <c r="K172" s="27"/>
      <c r="L172" s="21">
        <f t="shared" ref="L172" ca="1" si="103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76" t="s">
        <v>4</v>
      </c>
      <c r="D173" s="77"/>
      <c r="E173" s="33"/>
      <c r="F173" s="34">
        <f>F139+F143+F153+F158+F165+F172</f>
        <v>553</v>
      </c>
      <c r="G173" s="34">
        <f t="shared" ref="G173" si="104">G139+G143+G153+G158+G165+G172</f>
        <v>18.759999999999998</v>
      </c>
      <c r="H173" s="34">
        <f t="shared" ref="H173" si="105">H139+H143+H153+H158+H165+H172</f>
        <v>20.669999999999998</v>
      </c>
      <c r="I173" s="34">
        <f t="shared" ref="I173" si="106">I139+I143+I153+I158+I165+I172</f>
        <v>82.24</v>
      </c>
      <c r="J173" s="34">
        <f t="shared" ref="J173" si="107">J139+J143+J153+J158+J165+J172</f>
        <v>607.58000000000004</v>
      </c>
      <c r="K173" s="35"/>
      <c r="L173" s="34">
        <f t="shared" ref="L173" ca="1" si="108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65" t="s">
        <v>58</v>
      </c>
      <c r="F174" s="69" t="s">
        <v>45</v>
      </c>
      <c r="G174" s="48">
        <v>8.7899999999999991</v>
      </c>
      <c r="H174" s="48">
        <v>11.2</v>
      </c>
      <c r="I174" s="48">
        <v>31.4</v>
      </c>
      <c r="J174" s="48">
        <v>295.64999999999998</v>
      </c>
      <c r="K174" s="49">
        <v>390.39100000000002</v>
      </c>
      <c r="L174" s="48"/>
    </row>
    <row r="175" spans="1:12" ht="15" x14ac:dyDescent="0.25">
      <c r="A175" s="25"/>
      <c r="B175" s="16"/>
      <c r="C175" s="11"/>
      <c r="D175" s="6" t="s">
        <v>30</v>
      </c>
      <c r="E175" s="50"/>
      <c r="F175" s="51"/>
      <c r="G175" s="51"/>
      <c r="H175" s="51"/>
      <c r="I175" s="51"/>
      <c r="J175" s="51"/>
      <c r="K175" s="52"/>
      <c r="L175" s="51"/>
    </row>
    <row r="176" spans="1:12" ht="15" x14ac:dyDescent="0.25">
      <c r="A176" s="25"/>
      <c r="B176" s="16"/>
      <c r="C176" s="11"/>
      <c r="D176" s="7" t="s">
        <v>22</v>
      </c>
      <c r="E176" s="63" t="s">
        <v>81</v>
      </c>
      <c r="F176" s="51">
        <v>200</v>
      </c>
      <c r="G176" s="51">
        <v>3.17</v>
      </c>
      <c r="H176" s="51">
        <v>2.68</v>
      </c>
      <c r="I176" s="51">
        <v>15.95</v>
      </c>
      <c r="J176" s="51">
        <v>100.6</v>
      </c>
      <c r="K176" s="52">
        <v>379</v>
      </c>
      <c r="L176" s="51"/>
    </row>
    <row r="177" spans="1:12" ht="15" x14ac:dyDescent="0.25">
      <c r="A177" s="25"/>
      <c r="B177" s="16"/>
      <c r="C177" s="11"/>
      <c r="D177" s="67" t="s">
        <v>70</v>
      </c>
      <c r="E177" s="63" t="s">
        <v>48</v>
      </c>
      <c r="F177" s="51">
        <v>15</v>
      </c>
      <c r="G177" s="51">
        <v>3.95</v>
      </c>
      <c r="H177" s="51">
        <v>3.99</v>
      </c>
      <c r="I177" s="51">
        <v>0</v>
      </c>
      <c r="J177" s="51">
        <v>51.5</v>
      </c>
      <c r="K177" s="52">
        <v>15</v>
      </c>
      <c r="L177" s="51"/>
    </row>
    <row r="178" spans="1:12" ht="15" x14ac:dyDescent="0.25">
      <c r="A178" s="25"/>
      <c r="B178" s="16"/>
      <c r="C178" s="11"/>
      <c r="D178" s="7" t="s">
        <v>24</v>
      </c>
      <c r="E178" s="63" t="s">
        <v>82</v>
      </c>
      <c r="F178" s="51">
        <v>100</v>
      </c>
      <c r="G178" s="51">
        <v>0.4</v>
      </c>
      <c r="H178" s="51">
        <v>0.4</v>
      </c>
      <c r="I178" s="51">
        <v>9.8000000000000007</v>
      </c>
      <c r="J178" s="51">
        <v>47</v>
      </c>
      <c r="K178" s="70" t="s">
        <v>83</v>
      </c>
      <c r="L178" s="51"/>
    </row>
    <row r="179" spans="1:12" ht="15" x14ac:dyDescent="0.25">
      <c r="A179" s="25"/>
      <c r="B179" s="16"/>
      <c r="C179" s="11"/>
      <c r="D179" s="6" t="s">
        <v>23</v>
      </c>
      <c r="E179" s="63" t="s">
        <v>54</v>
      </c>
      <c r="F179" s="51">
        <v>25</v>
      </c>
      <c r="G179" s="51">
        <v>1.9</v>
      </c>
      <c r="H179" s="51">
        <v>0.2</v>
      </c>
      <c r="I179" s="51">
        <v>12.3</v>
      </c>
      <c r="J179" s="51">
        <v>58.75</v>
      </c>
      <c r="K179" s="52">
        <v>6</v>
      </c>
      <c r="L179" s="51"/>
    </row>
    <row r="180" spans="1:12" ht="15" x14ac:dyDescent="0.25">
      <c r="A180" s="25"/>
      <c r="B180" s="16"/>
      <c r="C180" s="11"/>
      <c r="D180" s="68" t="s">
        <v>23</v>
      </c>
      <c r="E180" s="63" t="s">
        <v>47</v>
      </c>
      <c r="F180" s="51">
        <v>30</v>
      </c>
      <c r="G180" s="51">
        <v>1.98</v>
      </c>
      <c r="H180" s="51">
        <v>0.36</v>
      </c>
      <c r="I180" s="51">
        <v>11.88</v>
      </c>
      <c r="J180" s="51">
        <v>59.4</v>
      </c>
      <c r="K180" s="52">
        <v>6</v>
      </c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v>525</v>
      </c>
      <c r="G181" s="21">
        <f>SUM(G174:G180)</f>
        <v>20.189999999999998</v>
      </c>
      <c r="H181" s="21">
        <f>SUM(H174:H180)</f>
        <v>18.829999999999995</v>
      </c>
      <c r="I181" s="21">
        <f>SUM(I174:I180)</f>
        <v>81.329999999999984</v>
      </c>
      <c r="J181" s="21">
        <v>612.9</v>
      </c>
      <c r="K181" s="27"/>
      <c r="L181" s="21">
        <f>SUM(L174:L180)</f>
        <v>0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09">SUM(G182:G184)</f>
        <v>0</v>
      </c>
      <c r="H185" s="21">
        <f t="shared" ref="H185" si="110">SUM(H182:H184)</f>
        <v>0</v>
      </c>
      <c r="I185" s="21">
        <f t="shared" ref="I185" si="111">SUM(I182:I184)</f>
        <v>0</v>
      </c>
      <c r="J185" s="21">
        <f t="shared" ref="J185" si="112">SUM(J182:J184)</f>
        <v>0</v>
      </c>
      <c r="K185" s="27"/>
      <c r="L185" s="21">
        <f t="shared" ref="L185" ca="1" si="113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/>
      <c r="G195" s="21">
        <f t="shared" ref="G195" si="114">SUM(G186:G194)</f>
        <v>0</v>
      </c>
      <c r="H195" s="21">
        <f t="shared" ref="H195" si="115">SUM(H186:H194)</f>
        <v>0</v>
      </c>
      <c r="I195" s="21">
        <f t="shared" ref="I195" si="116">SUM(I186:I194)</f>
        <v>0</v>
      </c>
      <c r="J195" s="21"/>
      <c r="K195" s="27"/>
      <c r="L195" s="21">
        <f t="shared" ref="L195" ca="1" si="117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18">SUM(G196:G199)</f>
        <v>0</v>
      </c>
      <c r="H200" s="21">
        <f t="shared" ref="H200" si="119">SUM(H196:H199)</f>
        <v>0</v>
      </c>
      <c r="I200" s="21">
        <f t="shared" ref="I200" si="120">SUM(I196:I199)</f>
        <v>0</v>
      </c>
      <c r="J200" s="21">
        <f t="shared" ref="J200" si="121">SUM(J196:J199)</f>
        <v>0</v>
      </c>
      <c r="K200" s="27"/>
      <c r="L200" s="21">
        <f t="shared" ref="L200" ca="1" si="122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23">SUM(G201:G206)</f>
        <v>0</v>
      </c>
      <c r="H207" s="21">
        <f t="shared" ref="H207" si="124">SUM(H201:H206)</f>
        <v>0</v>
      </c>
      <c r="I207" s="21">
        <f t="shared" ref="I207" si="125">SUM(I201:I206)</f>
        <v>0</v>
      </c>
      <c r="J207" s="21">
        <f t="shared" ref="J207" si="126">SUM(J201:J206)</f>
        <v>0</v>
      </c>
      <c r="K207" s="27"/>
      <c r="L207" s="21">
        <f t="shared" ref="L207" ca="1" si="127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28">SUM(G208:G213)</f>
        <v>0</v>
      </c>
      <c r="H214" s="21">
        <f t="shared" ref="H214" si="129">SUM(H208:H213)</f>
        <v>0</v>
      </c>
      <c r="I214" s="21">
        <f t="shared" ref="I214" si="130">SUM(I208:I213)</f>
        <v>0</v>
      </c>
      <c r="J214" s="21">
        <f t="shared" ref="J214" si="131">SUM(J208:J213)</f>
        <v>0</v>
      </c>
      <c r="K214" s="27"/>
      <c r="L214" s="21">
        <f t="shared" ref="L214" ca="1" si="132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76" t="s">
        <v>4</v>
      </c>
      <c r="D215" s="77"/>
      <c r="E215" s="33"/>
      <c r="F215" s="34">
        <f>F181+F185+F195+F200+F207+F214</f>
        <v>525</v>
      </c>
      <c r="G215" s="34">
        <f t="shared" ref="G215" si="133">G181+G185+G195+G200+G207+G214</f>
        <v>20.189999999999998</v>
      </c>
      <c r="H215" s="34">
        <f t="shared" ref="H215" si="134">H181+H185+H195+H200+H207+H214</f>
        <v>18.829999999999995</v>
      </c>
      <c r="I215" s="34">
        <f t="shared" ref="I215" si="135">I181+I185+I195+I200+I207+I214</f>
        <v>81.329999999999984</v>
      </c>
      <c r="J215" s="34">
        <f t="shared" ref="J215" si="136">J181+J185+J195+J200+J207+J214</f>
        <v>612.9</v>
      </c>
      <c r="K215" s="35"/>
      <c r="L215" s="34">
        <f t="shared" ref="L215" ca="1" si="137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65" t="s">
        <v>59</v>
      </c>
      <c r="F216" s="48">
        <v>90</v>
      </c>
      <c r="G216" s="48">
        <v>13.17</v>
      </c>
      <c r="H216" s="48">
        <v>10.7</v>
      </c>
      <c r="I216" s="48">
        <v>15.79</v>
      </c>
      <c r="J216" s="48">
        <v>193.3</v>
      </c>
      <c r="K216" s="49">
        <v>234</v>
      </c>
      <c r="L216" s="48"/>
    </row>
    <row r="217" spans="1:12" ht="15" x14ac:dyDescent="0.25">
      <c r="A217" s="25"/>
      <c r="B217" s="16"/>
      <c r="C217" s="11"/>
      <c r="D217" s="68" t="s">
        <v>30</v>
      </c>
      <c r="E217" s="63" t="s">
        <v>85</v>
      </c>
      <c r="F217" s="64" t="s">
        <v>79</v>
      </c>
      <c r="G217" s="60">
        <v>3.63</v>
      </c>
      <c r="H217" s="59">
        <v>6.5</v>
      </c>
      <c r="I217" s="51">
        <v>37.58</v>
      </c>
      <c r="J217" s="51">
        <v>223.35</v>
      </c>
      <c r="K217" s="52">
        <v>302</v>
      </c>
      <c r="L217" s="51"/>
    </row>
    <row r="218" spans="1:12" ht="15" x14ac:dyDescent="0.25">
      <c r="A218" s="25"/>
      <c r="B218" s="16"/>
      <c r="C218" s="11"/>
      <c r="D218" s="7" t="s">
        <v>22</v>
      </c>
      <c r="E218" s="50" t="s">
        <v>52</v>
      </c>
      <c r="F218" s="51" t="s">
        <v>53</v>
      </c>
      <c r="G218" s="51">
        <v>0.11</v>
      </c>
      <c r="H218" s="51">
        <v>0.02</v>
      </c>
      <c r="I218" s="51">
        <v>10.15</v>
      </c>
      <c r="J218" s="51">
        <v>41.32</v>
      </c>
      <c r="K218" s="52">
        <v>377</v>
      </c>
      <c r="L218" s="51"/>
    </row>
    <row r="219" spans="1:12" ht="15" x14ac:dyDescent="0.25">
      <c r="A219" s="25"/>
      <c r="B219" s="16"/>
      <c r="C219" s="11"/>
      <c r="D219" s="67" t="s">
        <v>71</v>
      </c>
      <c r="E219" s="63" t="s">
        <v>84</v>
      </c>
      <c r="F219" s="51">
        <v>60</v>
      </c>
      <c r="G219" s="51">
        <v>1.02</v>
      </c>
      <c r="H219" s="51">
        <v>3</v>
      </c>
      <c r="I219" s="51">
        <v>5.07</v>
      </c>
      <c r="J219" s="51">
        <v>51.42</v>
      </c>
      <c r="K219" s="52">
        <v>47</v>
      </c>
      <c r="L219" s="51"/>
    </row>
    <row r="220" spans="1:12" ht="15" x14ac:dyDescent="0.25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8" t="s">
        <v>23</v>
      </c>
      <c r="E221" s="63" t="s">
        <v>47</v>
      </c>
      <c r="F221" s="51">
        <v>30</v>
      </c>
      <c r="G221" s="51">
        <v>1.98</v>
      </c>
      <c r="H221" s="51">
        <v>0.36</v>
      </c>
      <c r="I221" s="51">
        <v>11.88</v>
      </c>
      <c r="J221" s="51">
        <v>59.4</v>
      </c>
      <c r="K221" s="52">
        <v>6</v>
      </c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v>533</v>
      </c>
      <c r="G223" s="21">
        <v>19.91</v>
      </c>
      <c r="H223" s="21">
        <v>20.58</v>
      </c>
      <c r="I223" s="21">
        <f t="shared" ref="I223" si="138">SUM(I216:I222)</f>
        <v>80.47</v>
      </c>
      <c r="J223" s="21">
        <v>568.79</v>
      </c>
      <c r="K223" s="27"/>
      <c r="L223" s="21">
        <f t="shared" ref="L223:L265" si="139">SUM(L216:L222)</f>
        <v>0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40">SUM(G224:G226)</f>
        <v>0</v>
      </c>
      <c r="H227" s="21">
        <f t="shared" ref="H227" si="141">SUM(H224:H226)</f>
        <v>0</v>
      </c>
      <c r="I227" s="21">
        <f t="shared" ref="I227" si="142">SUM(I224:I226)</f>
        <v>0</v>
      </c>
      <c r="J227" s="21">
        <f t="shared" ref="J227" si="143">SUM(J224:J226)</f>
        <v>0</v>
      </c>
      <c r="K227" s="27"/>
      <c r="L227" s="21">
        <f t="shared" ref="L227" ca="1" si="144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 t="s">
        <v>24</v>
      </c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/>
      <c r="G237" s="21">
        <f t="shared" ref="G237" si="145">SUM(G228:G236)</f>
        <v>0</v>
      </c>
      <c r="H237" s="21">
        <f t="shared" ref="H237" si="146">SUM(H228:H236)</f>
        <v>0</v>
      </c>
      <c r="I237" s="21">
        <f t="shared" ref="I237" si="147">SUM(I228:I236)</f>
        <v>0</v>
      </c>
      <c r="J237" s="21"/>
      <c r="K237" s="27"/>
      <c r="L237" s="21">
        <f t="shared" ref="L237" ca="1" si="148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49">SUM(G238:G241)</f>
        <v>0</v>
      </c>
      <c r="H242" s="21">
        <f t="shared" ref="H242" si="150">SUM(H238:H241)</f>
        <v>0</v>
      </c>
      <c r="I242" s="21">
        <f t="shared" ref="I242" si="151">SUM(I238:I241)</f>
        <v>0</v>
      </c>
      <c r="J242" s="21">
        <f t="shared" ref="J242" si="152">SUM(J238:J241)</f>
        <v>0</v>
      </c>
      <c r="K242" s="27"/>
      <c r="L242" s="21">
        <f t="shared" ref="L242" ca="1" si="153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54">SUM(G243:G248)</f>
        <v>0</v>
      </c>
      <c r="H249" s="21">
        <f t="shared" ref="H249" si="155">SUM(H243:H248)</f>
        <v>0</v>
      </c>
      <c r="I249" s="21">
        <f t="shared" ref="I249" si="156">SUM(I243:I248)</f>
        <v>0</v>
      </c>
      <c r="J249" s="21">
        <f t="shared" ref="J249" si="157">SUM(J243:J248)</f>
        <v>0</v>
      </c>
      <c r="K249" s="27"/>
      <c r="L249" s="21">
        <f t="shared" ref="L249" ca="1" si="158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59">SUM(G250:G255)</f>
        <v>0</v>
      </c>
      <c r="H256" s="21">
        <f t="shared" ref="H256" si="160">SUM(H250:H255)</f>
        <v>0</v>
      </c>
      <c r="I256" s="21">
        <f t="shared" ref="I256" si="161">SUM(I250:I255)</f>
        <v>0</v>
      </c>
      <c r="J256" s="21">
        <f t="shared" ref="J256" si="162">SUM(J250:J255)</f>
        <v>0</v>
      </c>
      <c r="K256" s="27"/>
      <c r="L256" s="21">
        <f t="shared" ref="L256" ca="1" si="163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76" t="s">
        <v>4</v>
      </c>
      <c r="D257" s="77"/>
      <c r="E257" s="33"/>
      <c r="F257" s="34">
        <v>533</v>
      </c>
      <c r="G257" s="34">
        <v>19.91</v>
      </c>
      <c r="H257" s="34">
        <v>20.58</v>
      </c>
      <c r="I257" s="34">
        <v>80.47</v>
      </c>
      <c r="J257" s="34">
        <v>568.79</v>
      </c>
      <c r="K257" s="35"/>
      <c r="L257" s="34">
        <f t="shared" ref="L257" ca="1" si="164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>
        <v>1</v>
      </c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65">SUM(G258:G264)</f>
        <v>0</v>
      </c>
      <c r="H265" s="21">
        <f t="shared" ref="H265" si="166">SUM(H258:H264)</f>
        <v>1</v>
      </c>
      <c r="I265" s="21">
        <f t="shared" ref="I265" si="167">SUM(I258:I264)</f>
        <v>0</v>
      </c>
      <c r="J265" s="21">
        <f t="shared" ref="J265" si="168">SUM(J258:J264)</f>
        <v>0</v>
      </c>
      <c r="K265" s="27"/>
      <c r="L265" s="21">
        <f t="shared" si="139"/>
        <v>0</v>
      </c>
    </row>
    <row r="266" spans="1:12" ht="15" x14ac:dyDescent="0.25">
      <c r="A266" s="28"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69">SUM(G266:G268)</f>
        <v>0</v>
      </c>
      <c r="H269" s="21">
        <f t="shared" ref="H269" si="170">SUM(H266:H268)</f>
        <v>0</v>
      </c>
      <c r="I269" s="21">
        <f t="shared" ref="I269" si="171">SUM(I266:I268)</f>
        <v>0</v>
      </c>
      <c r="J269" s="21">
        <f t="shared" ref="J269" si="172">SUM(J266:J268)</f>
        <v>0</v>
      </c>
      <c r="K269" s="27"/>
      <c r="L269" s="21">
        <f t="shared" ref="L269" ca="1" si="173">SUM(L266:L274)</f>
        <v>0</v>
      </c>
    </row>
    <row r="270" spans="1:12" ht="15" x14ac:dyDescent="0.25">
      <c r="A270" s="28">
        <v>1</v>
      </c>
      <c r="B270" s="14">
        <f>B258</f>
        <v>7</v>
      </c>
      <c r="C270" s="10" t="s">
        <v>26</v>
      </c>
      <c r="D270" s="7" t="s">
        <v>24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/>
      <c r="G279" s="21">
        <f t="shared" ref="G279" si="174">SUM(G270:G278)</f>
        <v>0</v>
      </c>
      <c r="H279" s="21">
        <f t="shared" ref="H279" si="175">SUM(H270:H278)</f>
        <v>0</v>
      </c>
      <c r="I279" s="21">
        <f t="shared" ref="I279" si="176">SUM(I270:I278)</f>
        <v>0</v>
      </c>
      <c r="J279" s="21">
        <f t="shared" ref="J279" si="177">SUM(J270:J278)</f>
        <v>0</v>
      </c>
      <c r="K279" s="27"/>
      <c r="L279" s="21">
        <f t="shared" ref="L279" ca="1" si="178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79">SUM(G280:G283)</f>
        <v>0</v>
      </c>
      <c r="H284" s="21">
        <f t="shared" ref="H284" si="180">SUM(H280:H283)</f>
        <v>0</v>
      </c>
      <c r="I284" s="21">
        <f t="shared" ref="I284" si="181">SUM(I280:I283)</f>
        <v>0</v>
      </c>
      <c r="J284" s="21">
        <f t="shared" ref="J284" si="182">SUM(J280:J283)</f>
        <v>0</v>
      </c>
      <c r="K284" s="27"/>
      <c r="L284" s="21">
        <f t="shared" ref="L284" ca="1" si="183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84">SUM(G285:G290)</f>
        <v>0</v>
      </c>
      <c r="H291" s="21">
        <f t="shared" ref="H291" si="185">SUM(H285:H290)</f>
        <v>0</v>
      </c>
      <c r="I291" s="21">
        <f t="shared" ref="I291" si="186">SUM(I285:I290)</f>
        <v>0</v>
      </c>
      <c r="J291" s="21">
        <f t="shared" ref="J291" si="187">SUM(J285:J290)</f>
        <v>0</v>
      </c>
      <c r="K291" s="27"/>
      <c r="L291" s="21">
        <f t="shared" ref="L291" ca="1" si="188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189">SUM(G292:G297)</f>
        <v>0</v>
      </c>
      <c r="H298" s="21">
        <f t="shared" ref="H298" si="190">SUM(H292:H297)</f>
        <v>0</v>
      </c>
      <c r="I298" s="21">
        <f t="shared" ref="I298" si="191">SUM(I292:I297)</f>
        <v>0</v>
      </c>
      <c r="J298" s="21">
        <f t="shared" ref="J298" si="192">SUM(J292:J297)</f>
        <v>0</v>
      </c>
      <c r="K298" s="27"/>
      <c r="L298" s="21">
        <f t="shared" ref="L298" ca="1" si="193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76" t="s">
        <v>4</v>
      </c>
      <c r="D299" s="77"/>
      <c r="E299" s="33"/>
      <c r="F299" s="34">
        <f>F265+F269+F279+F284+F291+F298</f>
        <v>0</v>
      </c>
      <c r="G299" s="34">
        <f t="shared" ref="G299" si="194">G265+G269+G279+G284+G291+G298</f>
        <v>0</v>
      </c>
      <c r="H299" s="34"/>
      <c r="I299" s="34">
        <f t="shared" ref="I299" si="195">I265+I269+I279+I284+I291+I298</f>
        <v>0</v>
      </c>
      <c r="J299" s="34">
        <f t="shared" ref="J299" si="196">J265+J269+J279+J284+J291+J298</f>
        <v>0</v>
      </c>
      <c r="K299" s="35"/>
      <c r="L299" s="34">
        <f t="shared" ref="L299" ca="1" si="197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 t="s">
        <v>74</v>
      </c>
      <c r="F300" s="48">
        <v>90</v>
      </c>
      <c r="G300" s="48">
        <v>10.199999999999999</v>
      </c>
      <c r="H300" s="48">
        <v>12.93</v>
      </c>
      <c r="I300" s="48">
        <v>13.79</v>
      </c>
      <c r="J300" s="48">
        <v>198</v>
      </c>
      <c r="K300" s="49" t="s">
        <v>65</v>
      </c>
      <c r="L300" s="48"/>
    </row>
    <row r="301" spans="1:12" ht="15" x14ac:dyDescent="0.25">
      <c r="A301" s="25"/>
      <c r="B301" s="16"/>
      <c r="C301" s="11"/>
      <c r="D301" s="6" t="s">
        <v>30</v>
      </c>
      <c r="E301" s="50" t="s">
        <v>86</v>
      </c>
      <c r="F301" s="51" t="s">
        <v>87</v>
      </c>
      <c r="G301" s="51">
        <v>4.09</v>
      </c>
      <c r="H301" s="51">
        <v>5.08</v>
      </c>
      <c r="I301" s="51">
        <v>37.26</v>
      </c>
      <c r="J301" s="51">
        <v>216.9</v>
      </c>
      <c r="K301" s="52">
        <v>182</v>
      </c>
      <c r="L301" s="51"/>
    </row>
    <row r="302" spans="1:12" ht="15" x14ac:dyDescent="0.25">
      <c r="A302" s="25"/>
      <c r="B302" s="16"/>
      <c r="C302" s="11"/>
      <c r="D302" s="7" t="s">
        <v>22</v>
      </c>
      <c r="E302" s="50" t="s">
        <v>88</v>
      </c>
      <c r="F302" s="51" t="s">
        <v>53</v>
      </c>
      <c r="G302" s="51">
        <v>0.24</v>
      </c>
      <c r="H302" s="51">
        <v>0.09</v>
      </c>
      <c r="I302" s="59">
        <v>12.43</v>
      </c>
      <c r="J302" s="51">
        <v>54.2</v>
      </c>
      <c r="K302" s="52">
        <v>376</v>
      </c>
      <c r="L302" s="51"/>
    </row>
    <row r="303" spans="1:12" ht="15" x14ac:dyDescent="0.25">
      <c r="A303" s="25"/>
      <c r="B303" s="16"/>
      <c r="C303" s="11"/>
      <c r="D303" s="7" t="s">
        <v>23</v>
      </c>
      <c r="E303" s="50" t="s">
        <v>54</v>
      </c>
      <c r="F303" s="51">
        <v>25</v>
      </c>
      <c r="G303" s="51">
        <v>1.9</v>
      </c>
      <c r="H303" s="51">
        <v>0.2</v>
      </c>
      <c r="I303" s="51">
        <v>12.3</v>
      </c>
      <c r="J303" s="51">
        <v>58.75</v>
      </c>
      <c r="K303" s="52">
        <v>6</v>
      </c>
      <c r="L303" s="51"/>
    </row>
    <row r="304" spans="1:12" ht="15" x14ac:dyDescent="0.25">
      <c r="A304" s="25"/>
      <c r="B304" s="16"/>
      <c r="C304" s="11"/>
      <c r="D304" s="7" t="s">
        <v>23</v>
      </c>
      <c r="E304" s="50" t="s">
        <v>47</v>
      </c>
      <c r="F304" s="51">
        <v>30</v>
      </c>
      <c r="G304" s="51">
        <v>1.98</v>
      </c>
      <c r="H304" s="51">
        <v>0.36</v>
      </c>
      <c r="I304" s="51">
        <v>11.88</v>
      </c>
      <c r="J304" s="51">
        <v>59.4</v>
      </c>
      <c r="K304" s="52">
        <v>6</v>
      </c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v>528</v>
      </c>
      <c r="G307" s="21">
        <f t="shared" ref="G307" si="198">SUM(G300:G306)</f>
        <v>18.41</v>
      </c>
      <c r="H307" s="21">
        <f t="shared" ref="H307" si="199">SUM(H300:H306)</f>
        <v>18.659999999999997</v>
      </c>
      <c r="I307" s="21">
        <v>87.65</v>
      </c>
      <c r="J307" s="21">
        <v>587.25</v>
      </c>
      <c r="K307" s="27"/>
      <c r="L307" s="21">
        <f t="shared" ref="L307:L349" si="200">SUM(L300:L306)</f>
        <v>0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01">SUM(G308:G310)</f>
        <v>0</v>
      </c>
      <c r="H311" s="21">
        <f t="shared" ref="H311" si="202">SUM(H308:H310)</f>
        <v>0</v>
      </c>
      <c r="I311" s="21">
        <f t="shared" ref="I311" si="203">SUM(I308:I310)</f>
        <v>0</v>
      </c>
      <c r="J311" s="21">
        <f t="shared" ref="J311" si="204">SUM(J308:J310)</f>
        <v>0</v>
      </c>
      <c r="K311" s="27"/>
      <c r="L311" s="21">
        <f t="shared" ref="L311" ca="1" si="205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/>
      <c r="G321" s="21">
        <f t="shared" ref="G321" si="206">SUM(G312:G320)</f>
        <v>0</v>
      </c>
      <c r="H321" s="21">
        <f t="shared" ref="H321" si="207">SUM(H312:H320)</f>
        <v>0</v>
      </c>
      <c r="I321" s="21">
        <f t="shared" ref="I321" si="208">SUM(I312:I320)</f>
        <v>0</v>
      </c>
      <c r="J321" s="21">
        <f t="shared" ref="J321" si="209">SUM(J312:J320)</f>
        <v>0</v>
      </c>
      <c r="K321" s="27"/>
      <c r="L321" s="21">
        <f t="shared" ref="L321" ca="1" si="210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11">SUM(G322:G325)</f>
        <v>0</v>
      </c>
      <c r="H326" s="21">
        <f t="shared" ref="H326" si="212">SUM(H322:H325)</f>
        <v>0</v>
      </c>
      <c r="I326" s="21">
        <f t="shared" ref="I326" si="213">SUM(I322:I325)</f>
        <v>0</v>
      </c>
      <c r="J326" s="21">
        <f t="shared" ref="J326" si="214">SUM(J322:J325)</f>
        <v>0</v>
      </c>
      <c r="K326" s="27"/>
      <c r="L326" s="21">
        <f t="shared" ref="L326" ca="1" si="215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16">SUM(G327:G332)</f>
        <v>0</v>
      </c>
      <c r="H333" s="21">
        <f t="shared" ref="H333" si="217">SUM(H327:H332)</f>
        <v>0</v>
      </c>
      <c r="I333" s="21">
        <f t="shared" ref="I333" si="218">SUM(I327:I332)</f>
        <v>0</v>
      </c>
      <c r="J333" s="21">
        <f t="shared" ref="J333" si="219">SUM(J327:J332)</f>
        <v>0</v>
      </c>
      <c r="K333" s="27"/>
      <c r="L333" s="21">
        <f t="shared" ref="L333" ca="1" si="220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21">SUM(G334:G339)</f>
        <v>0</v>
      </c>
      <c r="H340" s="21">
        <f t="shared" ref="H340" si="222">SUM(H334:H339)</f>
        <v>0</v>
      </c>
      <c r="I340" s="21">
        <f t="shared" ref="I340" si="223">SUM(I334:I339)</f>
        <v>0</v>
      </c>
      <c r="J340" s="21">
        <f t="shared" ref="J340" si="224">SUM(J334:J339)</f>
        <v>0</v>
      </c>
      <c r="K340" s="27"/>
      <c r="L340" s="21">
        <f t="shared" ref="L340" ca="1" si="225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76" t="s">
        <v>4</v>
      </c>
      <c r="D341" s="77"/>
      <c r="E341" s="33"/>
      <c r="F341" s="34">
        <f>F307+F311+F321+F326+F333+F340</f>
        <v>528</v>
      </c>
      <c r="G341" s="34">
        <f t="shared" ref="G341" si="226">G307+G311+G321+G326+G333+G340</f>
        <v>18.41</v>
      </c>
      <c r="H341" s="34">
        <f t="shared" ref="H341" si="227">H307+H311+H321+H326+H333+H340</f>
        <v>18.659999999999997</v>
      </c>
      <c r="I341" s="34">
        <f t="shared" ref="I341" si="228">I307+I311+I321+I326+I333+I340</f>
        <v>87.65</v>
      </c>
      <c r="J341" s="34">
        <f t="shared" ref="J341" si="229">J307+J311+J321+J326+J333+J340</f>
        <v>587.25</v>
      </c>
      <c r="K341" s="35"/>
      <c r="L341" s="34">
        <f t="shared" ref="L341" ca="1" si="230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 t="s">
        <v>66</v>
      </c>
      <c r="F342" s="48" t="s">
        <v>63</v>
      </c>
      <c r="G342" s="48">
        <v>15.95</v>
      </c>
      <c r="H342" s="48">
        <v>19.55</v>
      </c>
      <c r="I342" s="48">
        <v>39.75</v>
      </c>
      <c r="J342" s="48">
        <v>408.42</v>
      </c>
      <c r="K342" s="49">
        <v>265</v>
      </c>
      <c r="L342" s="48"/>
    </row>
    <row r="343" spans="1:12" ht="15" x14ac:dyDescent="0.25">
      <c r="A343" s="15"/>
      <c r="B343" s="16"/>
      <c r="C343" s="11"/>
      <c r="D343" s="6" t="s">
        <v>24</v>
      </c>
      <c r="E343" s="50" t="s">
        <v>67</v>
      </c>
      <c r="F343" s="51">
        <v>100</v>
      </c>
      <c r="G343" s="51">
        <v>0.4</v>
      </c>
      <c r="H343" s="51">
        <v>0.4</v>
      </c>
      <c r="I343" s="51">
        <v>9.8000000000000007</v>
      </c>
      <c r="J343" s="51">
        <v>47</v>
      </c>
      <c r="K343" s="52" t="s">
        <v>83</v>
      </c>
      <c r="L343" s="51"/>
    </row>
    <row r="344" spans="1:12" ht="15" x14ac:dyDescent="0.25">
      <c r="A344" s="15"/>
      <c r="B344" s="16"/>
      <c r="C344" s="11"/>
      <c r="D344" s="7" t="s">
        <v>22</v>
      </c>
      <c r="E344" s="50" t="s">
        <v>55</v>
      </c>
      <c r="F344" s="51" t="s">
        <v>56</v>
      </c>
      <c r="G344" s="51">
        <v>7.0000000000000007E-2</v>
      </c>
      <c r="H344" s="51">
        <v>0.02</v>
      </c>
      <c r="I344" s="51">
        <v>10.01</v>
      </c>
      <c r="J344" s="51">
        <v>40</v>
      </c>
      <c r="K344" s="52">
        <v>376</v>
      </c>
      <c r="L344" s="51"/>
    </row>
    <row r="345" spans="1:12" ht="15" x14ac:dyDescent="0.25">
      <c r="A345" s="15"/>
      <c r="B345" s="16"/>
      <c r="C345" s="11"/>
      <c r="D345" s="7"/>
      <c r="E345" s="50"/>
      <c r="F345" s="51"/>
      <c r="G345" s="51"/>
      <c r="H345" s="51"/>
      <c r="I345" s="51"/>
      <c r="J345" s="51"/>
      <c r="K345" s="52"/>
      <c r="L345" s="51"/>
    </row>
    <row r="346" spans="1:12" ht="15" x14ac:dyDescent="0.25">
      <c r="A346" s="15"/>
      <c r="B346" s="16"/>
      <c r="C346" s="11"/>
      <c r="D346" s="7" t="s">
        <v>23</v>
      </c>
      <c r="E346" s="50" t="s">
        <v>54</v>
      </c>
      <c r="F346" s="51">
        <v>25</v>
      </c>
      <c r="G346" s="51">
        <v>1.9</v>
      </c>
      <c r="H346" s="51">
        <v>0.2</v>
      </c>
      <c r="I346" s="51">
        <v>12.3</v>
      </c>
      <c r="J346" s="51">
        <v>58.75</v>
      </c>
      <c r="K346" s="52">
        <v>6</v>
      </c>
      <c r="L346" s="51"/>
    </row>
    <row r="347" spans="1:12" ht="15" x14ac:dyDescent="0.25">
      <c r="A347" s="15"/>
      <c r="B347" s="16"/>
      <c r="C347" s="11"/>
      <c r="D347" s="6" t="s">
        <v>23</v>
      </c>
      <c r="E347" s="50" t="s">
        <v>47</v>
      </c>
      <c r="F347" s="51">
        <v>20</v>
      </c>
      <c r="G347" s="51">
        <v>1.32</v>
      </c>
      <c r="H347" s="51">
        <v>0.24</v>
      </c>
      <c r="I347" s="51">
        <v>7.92</v>
      </c>
      <c r="J347" s="51">
        <v>39.6</v>
      </c>
      <c r="K347" s="52">
        <v>6</v>
      </c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v>545</v>
      </c>
      <c r="G349" s="21">
        <f t="shared" ref="G349" si="231">SUM(G342:G348)</f>
        <v>19.639999999999997</v>
      </c>
      <c r="H349" s="21">
        <f t="shared" ref="H349" si="232">SUM(H342:H348)</f>
        <v>20.409999999999997</v>
      </c>
      <c r="I349" s="21">
        <f t="shared" ref="I349" si="233">SUM(I342:I348)</f>
        <v>79.78</v>
      </c>
      <c r="J349" s="21">
        <f t="shared" ref="J349" si="234">SUM(J342:J348)</f>
        <v>593.7700000000001</v>
      </c>
      <c r="K349" s="27"/>
      <c r="L349" s="21">
        <f t="shared" si="200"/>
        <v>0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35">SUM(G350:G352)</f>
        <v>0</v>
      </c>
      <c r="H353" s="21">
        <f t="shared" ref="H353" si="236">SUM(H350:H352)</f>
        <v>0</v>
      </c>
      <c r="I353" s="21">
        <f t="shared" ref="I353" si="237">SUM(I350:I352)</f>
        <v>0</v>
      </c>
      <c r="J353" s="21">
        <f t="shared" ref="J353" si="238">SUM(J350:J352)</f>
        <v>0</v>
      </c>
      <c r="K353" s="27"/>
      <c r="L353" s="21">
        <f t="shared" ref="L353" ca="1" si="239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/>
      <c r="G363" s="21">
        <f t="shared" ref="G363" si="240">SUM(G354:G362)</f>
        <v>0</v>
      </c>
      <c r="H363" s="21">
        <f t="shared" ref="H363" si="241">SUM(H354:H362)</f>
        <v>0</v>
      </c>
      <c r="I363" s="21"/>
      <c r="J363" s="21"/>
      <c r="K363" s="27"/>
      <c r="L363" s="21">
        <f t="shared" ref="L363" ca="1" si="242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43">SUM(G364:G367)</f>
        <v>0</v>
      </c>
      <c r="H368" s="21">
        <f t="shared" ref="H368" si="244">SUM(H364:H367)</f>
        <v>0</v>
      </c>
      <c r="I368" s="21">
        <f t="shared" ref="I368" si="245">SUM(I364:I367)</f>
        <v>0</v>
      </c>
      <c r="J368" s="21">
        <f t="shared" ref="J368" si="246">SUM(J364:J367)</f>
        <v>0</v>
      </c>
      <c r="K368" s="27"/>
      <c r="L368" s="21">
        <f t="shared" ref="L368" ca="1" si="247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48">SUM(G369:G374)</f>
        <v>0</v>
      </c>
      <c r="H375" s="21">
        <f t="shared" ref="H375" si="249">SUM(H369:H374)</f>
        <v>0</v>
      </c>
      <c r="I375" s="21">
        <f t="shared" ref="I375" si="250">SUM(I369:I374)</f>
        <v>0</v>
      </c>
      <c r="J375" s="21">
        <f t="shared" ref="J375" si="251">SUM(J369:J374)</f>
        <v>0</v>
      </c>
      <c r="K375" s="27"/>
      <c r="L375" s="21">
        <f t="shared" ref="L375" ca="1" si="252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53">SUM(G376:G381)</f>
        <v>0</v>
      </c>
      <c r="H382" s="21">
        <f t="shared" ref="H382" si="254">SUM(H376:H381)</f>
        <v>0</v>
      </c>
      <c r="I382" s="21">
        <f t="shared" ref="I382" si="255">SUM(I376:I381)</f>
        <v>0</v>
      </c>
      <c r="J382" s="21">
        <f t="shared" ref="J382" si="256">SUM(J376:J381)</f>
        <v>0</v>
      </c>
      <c r="K382" s="27"/>
      <c r="L382" s="21">
        <f t="shared" ref="L382" ca="1" si="257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76" t="s">
        <v>4</v>
      </c>
      <c r="D383" s="77"/>
      <c r="E383" s="33"/>
      <c r="F383" s="34">
        <f>F349+F353+F363+F368+F375+F382</f>
        <v>545</v>
      </c>
      <c r="G383" s="34">
        <f t="shared" ref="G383" si="258">G349+G353+G363+G368+G375+G382</f>
        <v>19.639999999999997</v>
      </c>
      <c r="H383" s="34">
        <f t="shared" ref="H383" si="259">H349+H353+H363+H368+H375+H382</f>
        <v>20.409999999999997</v>
      </c>
      <c r="I383" s="34">
        <f t="shared" ref="I383" si="260">I349+I353+I363+I368+I375+I382</f>
        <v>79.78</v>
      </c>
      <c r="J383" s="34">
        <f t="shared" ref="J383" si="261">J349+J353+J363+J368+J375+J382</f>
        <v>593.7700000000001</v>
      </c>
      <c r="K383" s="35"/>
      <c r="L383" s="34">
        <f t="shared" ref="L383" ca="1" si="262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 t="s">
        <v>89</v>
      </c>
      <c r="F384" s="48" t="s">
        <v>50</v>
      </c>
      <c r="G384" s="48">
        <v>9.0500000000000007</v>
      </c>
      <c r="H384" s="48">
        <v>6.09</v>
      </c>
      <c r="I384" s="48">
        <v>3.8</v>
      </c>
      <c r="J384" s="48">
        <v>105</v>
      </c>
      <c r="K384" s="49">
        <v>229</v>
      </c>
      <c r="L384" s="48"/>
    </row>
    <row r="385" spans="1:12" ht="15" x14ac:dyDescent="0.25">
      <c r="A385" s="25"/>
      <c r="B385" s="16"/>
      <c r="C385" s="11"/>
      <c r="D385" s="6" t="s">
        <v>30</v>
      </c>
      <c r="E385" s="50" t="s">
        <v>57</v>
      </c>
      <c r="F385" s="51" t="s">
        <v>79</v>
      </c>
      <c r="G385" s="51">
        <v>3.09</v>
      </c>
      <c r="H385" s="51">
        <v>6.98</v>
      </c>
      <c r="I385" s="51">
        <v>20.48</v>
      </c>
      <c r="J385" s="51">
        <v>157.05000000000001</v>
      </c>
      <c r="K385" s="52">
        <v>312</v>
      </c>
      <c r="L385" s="51"/>
    </row>
    <row r="386" spans="1:12" ht="15" x14ac:dyDescent="0.25">
      <c r="A386" s="25"/>
      <c r="B386" s="16"/>
      <c r="C386" s="11"/>
      <c r="D386" s="7" t="s">
        <v>30</v>
      </c>
      <c r="E386" s="50" t="s">
        <v>91</v>
      </c>
      <c r="F386" s="51">
        <v>50</v>
      </c>
      <c r="G386" s="51">
        <v>1.03</v>
      </c>
      <c r="H386" s="51">
        <v>1.62</v>
      </c>
      <c r="I386" s="51">
        <v>4.71</v>
      </c>
      <c r="J386" s="51">
        <v>37.549999999999997</v>
      </c>
      <c r="K386" s="52">
        <v>321</v>
      </c>
      <c r="L386" s="51"/>
    </row>
    <row r="387" spans="1:12" ht="15" x14ac:dyDescent="0.25">
      <c r="A387" s="25"/>
      <c r="B387" s="16"/>
      <c r="C387" s="11"/>
      <c r="D387" s="7" t="s">
        <v>22</v>
      </c>
      <c r="E387" s="50" t="s">
        <v>90</v>
      </c>
      <c r="F387" s="51">
        <v>200</v>
      </c>
      <c r="G387" s="59">
        <v>0.16</v>
      </c>
      <c r="H387" s="51">
        <v>0.16</v>
      </c>
      <c r="I387" s="51">
        <v>17.899999999999999</v>
      </c>
      <c r="J387" s="51">
        <v>74.599999999999994</v>
      </c>
      <c r="K387" s="52">
        <v>342</v>
      </c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 t="s">
        <v>23</v>
      </c>
      <c r="E389" s="50" t="s">
        <v>54</v>
      </c>
      <c r="F389" s="51">
        <v>35</v>
      </c>
      <c r="G389" s="51">
        <v>2.66</v>
      </c>
      <c r="H389" s="51">
        <v>0.28000000000000003</v>
      </c>
      <c r="I389" s="51">
        <v>17.22</v>
      </c>
      <c r="J389" s="51">
        <v>82.25</v>
      </c>
      <c r="K389" s="52">
        <v>6</v>
      </c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v>538</v>
      </c>
      <c r="G391" s="21">
        <v>15.99</v>
      </c>
      <c r="H391" s="21">
        <v>15.13</v>
      </c>
      <c r="I391" s="21">
        <v>64.11</v>
      </c>
      <c r="J391" s="21">
        <v>456.45</v>
      </c>
      <c r="K391" s="27"/>
      <c r="L391" s="21">
        <f t="shared" ref="L391:L433" si="263">SUM(L384:L390)</f>
        <v>0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64">SUM(G392:G394)</f>
        <v>0</v>
      </c>
      <c r="H395" s="21">
        <f t="shared" ref="H395" si="265">SUM(H392:H394)</f>
        <v>0</v>
      </c>
      <c r="I395" s="21">
        <f t="shared" ref="I395" si="266">SUM(I392:I394)</f>
        <v>0</v>
      </c>
      <c r="J395" s="21">
        <f t="shared" ref="J395" si="267">SUM(J392:J394)</f>
        <v>0</v>
      </c>
      <c r="K395" s="27"/>
      <c r="L395" s="21">
        <f t="shared" ref="L395" ca="1" si="268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/>
      <c r="G405" s="21">
        <f t="shared" ref="G405" si="269">SUM(G396:G404)</f>
        <v>0</v>
      </c>
      <c r="H405" s="21">
        <f t="shared" ref="H405" si="270">SUM(H396:H404)</f>
        <v>0</v>
      </c>
      <c r="I405" s="21">
        <f t="shared" ref="I405" si="271">SUM(I396:I404)</f>
        <v>0</v>
      </c>
      <c r="J405" s="21"/>
      <c r="K405" s="27"/>
      <c r="L405" s="21">
        <f t="shared" ref="L405" ca="1" si="272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73">SUM(G406:G409)</f>
        <v>0</v>
      </c>
      <c r="H410" s="21">
        <f t="shared" ref="H410" si="274">SUM(H406:H409)</f>
        <v>0</v>
      </c>
      <c r="I410" s="21">
        <f t="shared" ref="I410" si="275">SUM(I406:I409)</f>
        <v>0</v>
      </c>
      <c r="J410" s="21">
        <f t="shared" ref="J410" si="276">SUM(J406:J409)</f>
        <v>0</v>
      </c>
      <c r="K410" s="27"/>
      <c r="L410" s="21">
        <f t="shared" ref="L410" ca="1" si="277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278">SUM(G411:G416)</f>
        <v>0</v>
      </c>
      <c r="H417" s="21">
        <f t="shared" ref="H417" si="279">SUM(H411:H416)</f>
        <v>0</v>
      </c>
      <c r="I417" s="21">
        <f t="shared" ref="I417" si="280">SUM(I411:I416)</f>
        <v>0</v>
      </c>
      <c r="J417" s="21">
        <f t="shared" ref="J417" si="281">SUM(J411:J416)</f>
        <v>0</v>
      </c>
      <c r="K417" s="27"/>
      <c r="L417" s="21">
        <f t="shared" ref="L417" ca="1" si="282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283">SUM(G418:G423)</f>
        <v>0</v>
      </c>
      <c r="H424" s="21">
        <f t="shared" ref="H424" si="284">SUM(H418:H423)</f>
        <v>0</v>
      </c>
      <c r="I424" s="21">
        <f t="shared" ref="I424" si="285">SUM(I418:I423)</f>
        <v>0</v>
      </c>
      <c r="J424" s="21">
        <f t="shared" ref="J424" si="286">SUM(J418:J423)</f>
        <v>0</v>
      </c>
      <c r="K424" s="27"/>
      <c r="L424" s="21">
        <f t="shared" ref="L424" ca="1" si="287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76" t="s">
        <v>4</v>
      </c>
      <c r="D425" s="77"/>
      <c r="E425" s="33"/>
      <c r="F425" s="34">
        <f>F391+F395+F405+F410+F417+F424</f>
        <v>538</v>
      </c>
      <c r="G425" s="34">
        <f t="shared" ref="G425" si="288">G391+G395+G405+G410+G417+G424</f>
        <v>15.99</v>
      </c>
      <c r="H425" s="34">
        <f t="shared" ref="H425" si="289">H391+H395+H405+H410+H417+H424</f>
        <v>15.13</v>
      </c>
      <c r="I425" s="34">
        <f t="shared" ref="I425" si="290">I391+I395+I405+I410+I417+I424</f>
        <v>64.11</v>
      </c>
      <c r="J425" s="34">
        <f t="shared" ref="J425" si="291">J391+J395+J405+J410+J417+J424</f>
        <v>456.45</v>
      </c>
      <c r="K425" s="35"/>
      <c r="L425" s="34">
        <f t="shared" ref="L425" ca="1" si="292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 t="s">
        <v>92</v>
      </c>
      <c r="F426" s="48" t="s">
        <v>64</v>
      </c>
      <c r="G426" s="48">
        <v>3.17</v>
      </c>
      <c r="H426" s="48">
        <v>5.19</v>
      </c>
      <c r="I426" s="48">
        <v>9.85</v>
      </c>
      <c r="J426" s="48">
        <v>118.01</v>
      </c>
      <c r="K426" s="49" t="s">
        <v>65</v>
      </c>
      <c r="L426" s="48"/>
    </row>
    <row r="427" spans="1:12" ht="15" x14ac:dyDescent="0.25">
      <c r="A427" s="25"/>
      <c r="B427" s="16"/>
      <c r="C427" s="11"/>
      <c r="D427" s="6" t="s">
        <v>30</v>
      </c>
      <c r="E427" s="50" t="s">
        <v>73</v>
      </c>
      <c r="F427" s="51" t="s">
        <v>87</v>
      </c>
      <c r="G427" s="51">
        <v>6.64</v>
      </c>
      <c r="H427" s="51">
        <v>7.6</v>
      </c>
      <c r="I427" s="51">
        <v>31.78</v>
      </c>
      <c r="J427" s="51">
        <v>221.94</v>
      </c>
      <c r="K427" s="52">
        <v>203</v>
      </c>
      <c r="L427" s="51"/>
    </row>
    <row r="428" spans="1:12" ht="15" x14ac:dyDescent="0.25">
      <c r="A428" s="25"/>
      <c r="B428" s="16"/>
      <c r="C428" s="11"/>
      <c r="D428" s="7" t="s">
        <v>22</v>
      </c>
      <c r="E428" s="50" t="s">
        <v>93</v>
      </c>
      <c r="F428" s="51">
        <v>200</v>
      </c>
      <c r="G428" s="61">
        <v>4.08</v>
      </c>
      <c r="H428" s="51">
        <v>3.54</v>
      </c>
      <c r="I428" s="51">
        <v>7.6</v>
      </c>
      <c r="J428" s="51">
        <v>78.599999999999994</v>
      </c>
      <c r="K428" s="52">
        <v>382</v>
      </c>
      <c r="L428" s="51"/>
    </row>
    <row r="429" spans="1:12" ht="15" x14ac:dyDescent="0.25">
      <c r="A429" s="25"/>
      <c r="B429" s="16"/>
      <c r="C429" s="11"/>
      <c r="D429" s="7" t="s">
        <v>23</v>
      </c>
      <c r="E429" s="50" t="s">
        <v>54</v>
      </c>
      <c r="F429" s="51">
        <v>30</v>
      </c>
      <c r="G429" s="51">
        <v>2.2799999999999998</v>
      </c>
      <c r="H429" s="51">
        <v>0.24</v>
      </c>
      <c r="I429" s="51">
        <v>14.76</v>
      </c>
      <c r="J429" s="51">
        <v>70.5</v>
      </c>
      <c r="K429" s="52">
        <v>6</v>
      </c>
      <c r="L429" s="51"/>
    </row>
    <row r="430" spans="1:12" ht="15" x14ac:dyDescent="0.25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v>513</v>
      </c>
      <c r="G433" s="21">
        <f t="shared" ref="G433" si="293">SUM(G426:G432)</f>
        <v>16.169999999999998</v>
      </c>
      <c r="H433" s="21">
        <f t="shared" ref="H433" si="294">SUM(H426:H432)</f>
        <v>16.569999999999997</v>
      </c>
      <c r="I433" s="21">
        <f t="shared" ref="I433" si="295">SUM(I426:I432)</f>
        <v>63.99</v>
      </c>
      <c r="J433" s="21">
        <f t="shared" ref="J433" si="296">SUM(J426:J432)</f>
        <v>489.04999999999995</v>
      </c>
      <c r="K433" s="27"/>
      <c r="L433" s="21">
        <f t="shared" si="263"/>
        <v>0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297">SUM(G434:G436)</f>
        <v>0</v>
      </c>
      <c r="H437" s="21">
        <f t="shared" ref="H437" si="298">SUM(H434:H436)</f>
        <v>0</v>
      </c>
      <c r="I437" s="21">
        <f t="shared" ref="I437" si="299">SUM(I434:I436)</f>
        <v>0</v>
      </c>
      <c r="J437" s="21">
        <f t="shared" ref="J437" si="300">SUM(J434:J436)</f>
        <v>0</v>
      </c>
      <c r="K437" s="27"/>
      <c r="L437" s="21">
        <f t="shared" ref="L437" ca="1" si="301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/>
      <c r="G447" s="21">
        <f t="shared" ref="G447" si="302">SUM(G438:G446)</f>
        <v>0</v>
      </c>
      <c r="H447" s="21">
        <f t="shared" ref="H447" si="303">SUM(H438:H446)</f>
        <v>0</v>
      </c>
      <c r="I447" s="21"/>
      <c r="J447" s="21"/>
      <c r="K447" s="27"/>
      <c r="L447" s="21">
        <f t="shared" ref="L447" ca="1" si="304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05">SUM(G448:G451)</f>
        <v>0</v>
      </c>
      <c r="H452" s="21">
        <f t="shared" ref="H452" si="306">SUM(H448:H451)</f>
        <v>0</v>
      </c>
      <c r="I452" s="21">
        <f t="shared" ref="I452" si="307">SUM(I448:I451)</f>
        <v>0</v>
      </c>
      <c r="J452" s="21">
        <f t="shared" ref="J452" si="308">SUM(J448:J451)</f>
        <v>0</v>
      </c>
      <c r="K452" s="27"/>
      <c r="L452" s="21">
        <f t="shared" ref="L452" ca="1" si="309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10">SUM(G453:G458)</f>
        <v>0</v>
      </c>
      <c r="H459" s="21">
        <f t="shared" ref="H459" si="311">SUM(H453:H458)</f>
        <v>0</v>
      </c>
      <c r="I459" s="21">
        <f t="shared" ref="I459" si="312">SUM(I453:I458)</f>
        <v>0</v>
      </c>
      <c r="J459" s="21">
        <f t="shared" ref="J459" si="313">SUM(J453:J458)</f>
        <v>0</v>
      </c>
      <c r="K459" s="27"/>
      <c r="L459" s="21">
        <f t="shared" ref="L459" ca="1" si="314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15">SUM(G460:G465)</f>
        <v>0</v>
      </c>
      <c r="H466" s="21">
        <f t="shared" ref="H466" si="316">SUM(H460:H465)</f>
        <v>0</v>
      </c>
      <c r="I466" s="21">
        <f t="shared" ref="I466" si="317">SUM(I460:I465)</f>
        <v>0</v>
      </c>
      <c r="J466" s="21">
        <f t="shared" ref="J466" si="318">SUM(J460:J465)</f>
        <v>0</v>
      </c>
      <c r="K466" s="27"/>
      <c r="L466" s="21">
        <f t="shared" ref="L466" ca="1" si="319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76" t="s">
        <v>4</v>
      </c>
      <c r="D467" s="77"/>
      <c r="E467" s="33"/>
      <c r="F467" s="34">
        <f>F433+F437+F447+F452+F459+F466</f>
        <v>513</v>
      </c>
      <c r="G467" s="34">
        <f t="shared" ref="G467" si="320">G433+G437+G447+G452+G459+G466</f>
        <v>16.169999999999998</v>
      </c>
      <c r="H467" s="34">
        <f t="shared" ref="H467" si="321">H433+H437+H447+H452+H459+H466</f>
        <v>16.569999999999997</v>
      </c>
      <c r="I467" s="34">
        <f t="shared" ref="I467" si="322">I433+I437+I447+I452+I459+I466</f>
        <v>63.99</v>
      </c>
      <c r="J467" s="34">
        <f t="shared" ref="J467" si="323">J433+J437+J447+J452+J459+J466</f>
        <v>489.04999999999995</v>
      </c>
      <c r="K467" s="35"/>
      <c r="L467" s="34">
        <f t="shared" ref="L467" ca="1" si="324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65" t="s">
        <v>62</v>
      </c>
      <c r="F468" s="48" t="s">
        <v>63</v>
      </c>
      <c r="G468" s="48">
        <v>12.48</v>
      </c>
      <c r="H468" s="48">
        <v>15.68</v>
      </c>
      <c r="I468" s="48">
        <v>19.34</v>
      </c>
      <c r="J468" s="48">
        <v>271.5</v>
      </c>
      <c r="K468" s="49">
        <v>143.24100000000001</v>
      </c>
      <c r="L468" s="48"/>
    </row>
    <row r="469" spans="1:12" ht="15" x14ac:dyDescent="0.25">
      <c r="A469" s="25"/>
      <c r="B469" s="16"/>
      <c r="C469" s="11"/>
      <c r="D469" s="71" t="s">
        <v>24</v>
      </c>
      <c r="E469" s="63" t="s">
        <v>67</v>
      </c>
      <c r="F469" s="51">
        <v>100</v>
      </c>
      <c r="G469" s="51">
        <v>0.4</v>
      </c>
      <c r="H469" s="51">
        <v>0.4</v>
      </c>
      <c r="I469" s="51">
        <v>9.8000000000000007</v>
      </c>
      <c r="J469" s="51">
        <v>47</v>
      </c>
      <c r="K469" s="70" t="s">
        <v>83</v>
      </c>
      <c r="L469" s="51"/>
    </row>
    <row r="470" spans="1:12" ht="15" x14ac:dyDescent="0.25">
      <c r="A470" s="25"/>
      <c r="B470" s="16"/>
      <c r="C470" s="11"/>
      <c r="D470" s="7" t="s">
        <v>22</v>
      </c>
      <c r="E470" s="63" t="s">
        <v>46</v>
      </c>
      <c r="F470" s="51">
        <v>200</v>
      </c>
      <c r="G470" s="51">
        <v>0.66</v>
      </c>
      <c r="H470" s="51">
        <v>0.09</v>
      </c>
      <c r="I470" s="51">
        <v>22.03</v>
      </c>
      <c r="J470" s="51">
        <v>92.8</v>
      </c>
      <c r="K470" s="52">
        <v>349</v>
      </c>
      <c r="L470" s="51"/>
    </row>
    <row r="471" spans="1:12" ht="15" x14ac:dyDescent="0.25">
      <c r="A471" s="25"/>
      <c r="B471" s="16"/>
      <c r="C471" s="11"/>
      <c r="D471" s="7" t="s">
        <v>23</v>
      </c>
      <c r="E471" s="50" t="s">
        <v>54</v>
      </c>
      <c r="F471" s="51">
        <v>30</v>
      </c>
      <c r="G471" s="51">
        <v>2.2799999999999998</v>
      </c>
      <c r="H471" s="51">
        <v>0.24</v>
      </c>
      <c r="I471" s="51">
        <v>14.76</v>
      </c>
      <c r="J471" s="51">
        <v>70.5</v>
      </c>
      <c r="K471" s="52">
        <v>6</v>
      </c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v>530</v>
      </c>
      <c r="G475" s="21">
        <f t="shared" ref="G475" si="325">SUM(G468:G474)</f>
        <v>15.82</v>
      </c>
      <c r="H475" s="21">
        <f t="shared" ref="H475" si="326">SUM(H468:H474)</f>
        <v>16.409999999999997</v>
      </c>
      <c r="I475" s="21">
        <f t="shared" ref="I475" si="327">SUM(I468:I474)</f>
        <v>65.930000000000007</v>
      </c>
      <c r="J475" s="21">
        <v>481.8</v>
      </c>
      <c r="K475" s="27"/>
      <c r="L475" s="21">
        <f t="shared" ref="L475:L517" si="328">SUM(L468:L474)</f>
        <v>0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29">SUM(G476:G478)</f>
        <v>0</v>
      </c>
      <c r="H479" s="21">
        <f t="shared" ref="H479" si="330">SUM(H476:H478)</f>
        <v>0</v>
      </c>
      <c r="I479" s="21">
        <f t="shared" ref="I479" si="331">SUM(I476:I478)</f>
        <v>0</v>
      </c>
      <c r="J479" s="21">
        <f t="shared" ref="J479" si="332">SUM(J476:J478)</f>
        <v>0</v>
      </c>
      <c r="K479" s="27"/>
      <c r="L479" s="21">
        <f t="shared" ref="L479" ca="1" si="333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24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/>
      <c r="G489" s="21">
        <f t="shared" ref="G489" si="334">SUM(G480:G488)</f>
        <v>0</v>
      </c>
      <c r="H489" s="21">
        <f t="shared" ref="H489" si="335">SUM(H480:H488)</f>
        <v>0</v>
      </c>
      <c r="I489" s="21">
        <f t="shared" ref="I489" si="336">SUM(I480:I488)</f>
        <v>0</v>
      </c>
      <c r="J489" s="21"/>
      <c r="K489" s="27"/>
      <c r="L489" s="21">
        <f t="shared" ref="L489" ca="1" si="33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38">SUM(G490:G493)</f>
        <v>0</v>
      </c>
      <c r="H494" s="21">
        <f t="shared" ref="H494" si="339">SUM(H490:H493)</f>
        <v>0</v>
      </c>
      <c r="I494" s="21">
        <f t="shared" ref="I494" si="340">SUM(I490:I493)</f>
        <v>0</v>
      </c>
      <c r="J494" s="21">
        <f t="shared" ref="J494" si="341">SUM(J490:J493)</f>
        <v>0</v>
      </c>
      <c r="K494" s="27"/>
      <c r="L494" s="21">
        <f t="shared" ref="L494" ca="1" si="34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43">SUM(G495:G500)</f>
        <v>0</v>
      </c>
      <c r="H501" s="21">
        <f t="shared" ref="H501" si="344">SUM(H495:H500)</f>
        <v>0</v>
      </c>
      <c r="I501" s="21">
        <f t="shared" ref="I501" si="345">SUM(I495:I500)</f>
        <v>0</v>
      </c>
      <c r="J501" s="21">
        <f t="shared" ref="J501" si="346">SUM(J495:J500)</f>
        <v>0</v>
      </c>
      <c r="K501" s="27"/>
      <c r="L501" s="21">
        <f t="shared" ref="L501" ca="1" si="34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48">SUM(G502:G507)</f>
        <v>0</v>
      </c>
      <c r="H508" s="21">
        <f t="shared" ref="H508" si="349">SUM(H502:H507)</f>
        <v>0</v>
      </c>
      <c r="I508" s="21">
        <f t="shared" ref="I508" si="350">SUM(I502:I507)</f>
        <v>0</v>
      </c>
      <c r="J508" s="21">
        <f t="shared" ref="J508" si="351">SUM(J502:J507)</f>
        <v>0</v>
      </c>
      <c r="K508" s="27"/>
      <c r="L508" s="21">
        <f t="shared" ref="L508" ca="1" si="35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76" t="s">
        <v>4</v>
      </c>
      <c r="D509" s="77"/>
      <c r="E509" s="33"/>
      <c r="F509" s="34">
        <f>F475+F479+F489+F494+F501+F508</f>
        <v>530</v>
      </c>
      <c r="G509" s="34">
        <f t="shared" ref="G509" si="353">G475+G479+G489+G494+G501+G508</f>
        <v>15.82</v>
      </c>
      <c r="H509" s="34">
        <f t="shared" ref="H509" si="354">H475+H479+H489+H494+H501+H508</f>
        <v>16.409999999999997</v>
      </c>
      <c r="I509" s="34">
        <f t="shared" ref="I509" si="355">I475+I479+I489+I494+I501+I508</f>
        <v>65.930000000000007</v>
      </c>
      <c r="J509" s="34">
        <f t="shared" ref="J509" si="356">J475+J479+J489+J494+J501+J508</f>
        <v>481.8</v>
      </c>
      <c r="K509" s="35"/>
      <c r="L509" s="34">
        <f t="shared" ref="L509" ca="1" si="35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65" t="s">
        <v>94</v>
      </c>
      <c r="F510" s="48">
        <v>90</v>
      </c>
      <c r="G510" s="48">
        <v>12.9</v>
      </c>
      <c r="H510" s="48">
        <v>12.15</v>
      </c>
      <c r="I510" s="48">
        <v>13.15</v>
      </c>
      <c r="J510" s="48">
        <v>214.2</v>
      </c>
      <c r="K510" s="66" t="s">
        <v>65</v>
      </c>
      <c r="L510" s="48"/>
    </row>
    <row r="511" spans="1:12" ht="15" x14ac:dyDescent="0.25">
      <c r="A511" s="25"/>
      <c r="B511" s="16"/>
      <c r="C511" s="11"/>
      <c r="D511" s="6" t="s">
        <v>30</v>
      </c>
      <c r="E511" s="50" t="s">
        <v>51</v>
      </c>
      <c r="F511" s="64" t="s">
        <v>79</v>
      </c>
      <c r="G511" s="51">
        <v>3.79</v>
      </c>
      <c r="H511" s="51">
        <v>4.47</v>
      </c>
      <c r="I511" s="51">
        <v>39.76</v>
      </c>
      <c r="J511" s="51">
        <v>233.8</v>
      </c>
      <c r="K511" s="52">
        <v>171</v>
      </c>
      <c r="L511" s="51"/>
    </row>
    <row r="512" spans="1:12" ht="15" x14ac:dyDescent="0.25">
      <c r="A512" s="25"/>
      <c r="B512" s="16"/>
      <c r="C512" s="11"/>
      <c r="D512" s="7" t="s">
        <v>22</v>
      </c>
      <c r="E512" s="63" t="s">
        <v>52</v>
      </c>
      <c r="F512" s="64" t="s">
        <v>53</v>
      </c>
      <c r="G512" s="51">
        <v>0.11</v>
      </c>
      <c r="H512" s="51">
        <v>0.02</v>
      </c>
      <c r="I512" s="51">
        <v>10.15</v>
      </c>
      <c r="J512" s="51">
        <v>41.32</v>
      </c>
      <c r="K512" s="52">
        <v>377</v>
      </c>
      <c r="L512" s="51"/>
    </row>
    <row r="513" spans="1:12" ht="15" x14ac:dyDescent="0.25">
      <c r="A513" s="25"/>
      <c r="B513" s="16"/>
      <c r="C513" s="11"/>
      <c r="D513" s="72" t="s">
        <v>72</v>
      </c>
      <c r="E513" s="63" t="s">
        <v>95</v>
      </c>
      <c r="F513" s="51">
        <v>60</v>
      </c>
      <c r="G513" s="51">
        <v>0.96</v>
      </c>
      <c r="H513" s="51">
        <v>2.11</v>
      </c>
      <c r="I513" s="51">
        <v>4.33</v>
      </c>
      <c r="J513" s="51">
        <v>40.5</v>
      </c>
      <c r="K513" s="70" t="s">
        <v>65</v>
      </c>
      <c r="L513" s="51"/>
    </row>
    <row r="514" spans="1:12" ht="15" x14ac:dyDescent="0.25">
      <c r="A514" s="25"/>
      <c r="B514" s="16"/>
      <c r="C514" s="11"/>
      <c r="D514" s="7"/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 t="s">
        <v>23</v>
      </c>
      <c r="E515" s="63" t="s">
        <v>54</v>
      </c>
      <c r="F515" s="51">
        <v>30</v>
      </c>
      <c r="G515" s="51">
        <v>2.2799999999999998</v>
      </c>
      <c r="H515" s="51">
        <v>0.24</v>
      </c>
      <c r="I515" s="61">
        <v>14.76</v>
      </c>
      <c r="J515" s="51">
        <v>70.5</v>
      </c>
      <c r="K515" s="52">
        <v>6</v>
      </c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v>533</v>
      </c>
      <c r="G517" s="21">
        <v>20.05</v>
      </c>
      <c r="H517" s="21">
        <f t="shared" ref="H517" si="358">SUM(H510:H516)</f>
        <v>18.989999999999998</v>
      </c>
      <c r="I517" s="21">
        <v>82.15</v>
      </c>
      <c r="J517" s="21">
        <v>600.32000000000005</v>
      </c>
      <c r="K517" s="27"/>
      <c r="L517" s="21">
        <f t="shared" si="328"/>
        <v>0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59">SUM(G518:G520)</f>
        <v>0</v>
      </c>
      <c r="H521" s="21">
        <f t="shared" ref="H521" si="360">SUM(H518:H520)</f>
        <v>0</v>
      </c>
      <c r="I521" s="21">
        <f t="shared" ref="I521" si="361">SUM(I518:I520)</f>
        <v>0</v>
      </c>
      <c r="J521" s="21">
        <f t="shared" ref="J521" si="362">SUM(J518:J520)</f>
        <v>0</v>
      </c>
      <c r="K521" s="27"/>
      <c r="L521" s="21">
        <f t="shared" ref="L521" ca="1" si="363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64">SUM(G522:G530)</f>
        <v>0</v>
      </c>
      <c r="H531" s="21">
        <f t="shared" ref="H531" si="365">SUM(H522:H530)</f>
        <v>0</v>
      </c>
      <c r="I531" s="21">
        <f t="shared" ref="I531" si="366">SUM(I522:I530)</f>
        <v>0</v>
      </c>
      <c r="J531" s="21">
        <f t="shared" ref="J531" si="367">SUM(J522:J530)</f>
        <v>0</v>
      </c>
      <c r="K531" s="27"/>
      <c r="L531" s="21">
        <f t="shared" ref="L531" ca="1" si="368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369">SUM(G532:G535)</f>
        <v>0</v>
      </c>
      <c r="H536" s="21">
        <f t="shared" ref="H536" si="370">SUM(H532:H535)</f>
        <v>0</v>
      </c>
      <c r="I536" s="21">
        <f t="shared" ref="I536" si="371">SUM(I532:I535)</f>
        <v>0</v>
      </c>
      <c r="J536" s="21">
        <f t="shared" ref="J536" si="372">SUM(J532:J535)</f>
        <v>0</v>
      </c>
      <c r="K536" s="27"/>
      <c r="L536" s="21">
        <f t="shared" ref="L536" ca="1" si="373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374">SUM(G537:G542)</f>
        <v>0</v>
      </c>
      <c r="H543" s="21">
        <f t="shared" ref="H543" si="375">SUM(H537:H542)</f>
        <v>0</v>
      </c>
      <c r="I543" s="21">
        <f t="shared" ref="I543" si="376">SUM(I537:I542)</f>
        <v>0</v>
      </c>
      <c r="J543" s="21">
        <f t="shared" ref="J543" si="377">SUM(J537:J542)</f>
        <v>0</v>
      </c>
      <c r="K543" s="27"/>
      <c r="L543" s="21">
        <f t="shared" ref="L543" ca="1" si="378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379">SUM(G544:G549)</f>
        <v>0</v>
      </c>
      <c r="H550" s="21">
        <f t="shared" ref="H550" si="380">SUM(H544:H549)</f>
        <v>0</v>
      </c>
      <c r="I550" s="21">
        <f t="shared" ref="I550" si="381">SUM(I544:I549)</f>
        <v>0</v>
      </c>
      <c r="J550" s="21">
        <f t="shared" ref="J550" si="382">SUM(J544:J549)</f>
        <v>0</v>
      </c>
      <c r="K550" s="27"/>
      <c r="L550" s="21">
        <f t="shared" ref="L550" ca="1" si="383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76" t="s">
        <v>4</v>
      </c>
      <c r="D551" s="77"/>
      <c r="E551" s="33"/>
      <c r="F551" s="34">
        <f>F517+F521+F531+F536+F543+F550</f>
        <v>533</v>
      </c>
      <c r="G551" s="34">
        <f t="shared" ref="G551" si="384">G517+G521+G531+G536+G543+G550</f>
        <v>20.05</v>
      </c>
      <c r="H551" s="34">
        <f t="shared" ref="H551" si="385">H517+H521+H531+H536+H543+H550</f>
        <v>18.989999999999998</v>
      </c>
      <c r="I551" s="34">
        <f t="shared" ref="I551" si="386">I517+I521+I531+I536+I543+I550</f>
        <v>82.15</v>
      </c>
      <c r="J551" s="34">
        <f t="shared" ref="J551" si="387">J517+J521+J531+J536+J543+J550</f>
        <v>600.32000000000005</v>
      </c>
      <c r="K551" s="35"/>
      <c r="L551" s="34">
        <f t="shared" ref="L551" ca="1" si="388">L517+L521+L531+L536+L543+L550</f>
        <v>0</v>
      </c>
    </row>
    <row r="552" spans="1:12" ht="15" x14ac:dyDescent="0.25">
      <c r="A552" s="22"/>
      <c r="B552" s="23"/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389">SUM(G552:G558)</f>
        <v>0</v>
      </c>
      <c r="H559" s="21">
        <f t="shared" ref="H559" si="390">SUM(H552:H558)</f>
        <v>0</v>
      </c>
      <c r="I559" s="21">
        <f t="shared" ref="I559" si="391">SUM(I552:I558)</f>
        <v>0</v>
      </c>
      <c r="J559" s="21">
        <f t="shared" ref="J559" si="392">SUM(J552:J558)</f>
        <v>0</v>
      </c>
      <c r="K559" s="27"/>
      <c r="L559" s="21">
        <f t="shared" ref="L559" si="393">SUM(L552:L558)</f>
        <v>0</v>
      </c>
    </row>
    <row r="560" spans="1:12" ht="15" x14ac:dyDescent="0.25">
      <c r="A560" s="28">
        <f>A552</f>
        <v>0</v>
      </c>
      <c r="B560" s="14">
        <f>B552</f>
        <v>0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394">SUM(G560:G562)</f>
        <v>0</v>
      </c>
      <c r="H563" s="21">
        <f t="shared" ref="H563" si="395">SUM(H560:H562)</f>
        <v>0</v>
      </c>
      <c r="I563" s="21">
        <f t="shared" ref="I563" si="396">SUM(I560:I562)</f>
        <v>0</v>
      </c>
      <c r="J563" s="21">
        <f t="shared" ref="J563" si="397">SUM(J560:J562)</f>
        <v>0</v>
      </c>
      <c r="K563" s="27"/>
      <c r="L563" s="21">
        <f t="shared" ref="L563" ca="1" si="398">SUM(L560:L568)</f>
        <v>0</v>
      </c>
    </row>
    <row r="564" spans="1:12" ht="15" x14ac:dyDescent="0.25">
      <c r="A564" s="28">
        <f>A552</f>
        <v>0</v>
      </c>
      <c r="B564" s="14">
        <f>B552</f>
        <v>0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399">SUM(G564:G572)</f>
        <v>0</v>
      </c>
      <c r="H573" s="21">
        <f t="shared" ref="H573" si="400">SUM(H564:H572)</f>
        <v>0</v>
      </c>
      <c r="I573" s="21">
        <f t="shared" ref="I573" si="401">SUM(I564:I572)</f>
        <v>0</v>
      </c>
      <c r="J573" s="21">
        <f t="shared" ref="J573" si="402">SUM(J564:J572)</f>
        <v>0</v>
      </c>
      <c r="K573" s="27"/>
      <c r="L573" s="21">
        <f t="shared" ref="L573" ca="1" si="403">SUM(L570:L578)</f>
        <v>0</v>
      </c>
    </row>
    <row r="574" spans="1:12" ht="15" x14ac:dyDescent="0.25">
      <c r="A574" s="28">
        <f>A552</f>
        <v>0</v>
      </c>
      <c r="B574" s="14">
        <f>B552</f>
        <v>0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04">SUM(G574:G577)</f>
        <v>0</v>
      </c>
      <c r="H578" s="21">
        <f t="shared" ref="H578" si="405">SUM(H574:H577)</f>
        <v>0</v>
      </c>
      <c r="I578" s="21">
        <f t="shared" ref="I578" si="406">SUM(I574:I577)</f>
        <v>0</v>
      </c>
      <c r="J578" s="21">
        <f t="shared" ref="J578" si="407">SUM(J574:J577)</f>
        <v>0</v>
      </c>
      <c r="K578" s="27"/>
      <c r="L578" s="21">
        <f t="shared" ref="L578" ca="1" si="408">SUM(L571:L577)</f>
        <v>0</v>
      </c>
    </row>
    <row r="579" spans="1:12" ht="15" x14ac:dyDescent="0.25">
      <c r="A579" s="28">
        <f>A552</f>
        <v>0</v>
      </c>
      <c r="B579" s="14">
        <f>B552</f>
        <v>0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09">SUM(G579:G584)</f>
        <v>0</v>
      </c>
      <c r="H585" s="21">
        <f t="shared" ref="H585" si="410">SUM(H579:H584)</f>
        <v>0</v>
      </c>
      <c r="I585" s="21">
        <f t="shared" ref="I585" si="411">SUM(I579:I584)</f>
        <v>0</v>
      </c>
      <c r="J585" s="21">
        <f t="shared" ref="J585" si="412">SUM(J579:J584)</f>
        <v>0</v>
      </c>
      <c r="K585" s="27"/>
      <c r="L585" s="21">
        <f t="shared" ref="L585" ca="1" si="413">SUM(L579:L587)</f>
        <v>0</v>
      </c>
    </row>
    <row r="586" spans="1:12" ht="15" x14ac:dyDescent="0.25">
      <c r="A586" s="28">
        <f>A552</f>
        <v>0</v>
      </c>
      <c r="B586" s="14">
        <f>B552</f>
        <v>0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14">SUM(G586:G591)</f>
        <v>0</v>
      </c>
      <c r="H592" s="21">
        <f t="shared" ref="H592" si="415">SUM(H586:H591)</f>
        <v>0</v>
      </c>
      <c r="I592" s="21">
        <f t="shared" ref="I592" si="416">SUM(I586:I591)</f>
        <v>0</v>
      </c>
      <c r="J592" s="21">
        <f t="shared" ref="J592" si="417">SUM(J586:J591)</f>
        <v>0</v>
      </c>
      <c r="K592" s="27"/>
      <c r="L592" s="21">
        <f t="shared" ref="L592" ca="1" si="418">SUM(L586:L594)</f>
        <v>0</v>
      </c>
    </row>
    <row r="593" spans="1:12" ht="15" x14ac:dyDescent="0.2">
      <c r="A593" s="37">
        <f>A552</f>
        <v>0</v>
      </c>
      <c r="B593" s="38">
        <f>B552</f>
        <v>0</v>
      </c>
      <c r="C593" s="73" t="s">
        <v>4</v>
      </c>
      <c r="D593" s="74"/>
      <c r="E593" s="39"/>
      <c r="F593" s="40">
        <f>F559+F563+F573+F578+F585+F592</f>
        <v>0</v>
      </c>
      <c r="G593" s="40">
        <f t="shared" ref="G593" si="419">G559+G563+G573+G578+G585+G592</f>
        <v>0</v>
      </c>
      <c r="H593" s="40">
        <f t="shared" ref="H593" si="420">H559+H563+H573+H578+H585+H592</f>
        <v>0</v>
      </c>
      <c r="I593" s="40">
        <f t="shared" ref="I593" si="421">I559+I563+I573+I578+I585+I592</f>
        <v>0</v>
      </c>
      <c r="J593" s="40">
        <f t="shared" ref="J593" si="422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75" t="s">
        <v>5</v>
      </c>
      <c r="D594" s="75"/>
      <c r="E594" s="75"/>
      <c r="F594" s="42">
        <v>3275</v>
      </c>
      <c r="G594" s="42">
        <v>110.2</v>
      </c>
      <c r="H594" s="42">
        <v>112.628</v>
      </c>
      <c r="I594" s="42">
        <v>467.596</v>
      </c>
      <c r="J594" s="42">
        <v>3274.75</v>
      </c>
      <c r="K594" s="42"/>
      <c r="L594" s="42" t="e">
        <f ca="1">(L47+L89+L131+L173+L215+L257+L299+L341+L383+L425+L467+L509+L551+L593)/(IF(L47=0,0,1)+IF(L89=0,0,1)+IF(L131=0,0,1)+IF(L173=0,0,1)+IF(L215=0,0,1)+IF(L257=0,0,1)+IF(L299=0,0,1)+IF(L341=0,0,1)+IF(L383=0,0,1)+IF(L425=0,0,1)+IF(L467=0,0,1)+IF(L509=0,0,1)+IF(L551=0,0,1)+IF(L593=0,0,1))</f>
        <v>#DIV/0!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2024-02-01T05:21:35Z</dcterms:modified>
</cp:coreProperties>
</file>