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I27" i="1"/>
  <c r="H27" i="1"/>
  <c r="G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I551" i="1" l="1"/>
  <c r="J425" i="1"/>
  <c r="F551" i="1"/>
  <c r="J551" i="1"/>
  <c r="H551" i="1"/>
  <c r="G551" i="1"/>
  <c r="I509" i="1"/>
  <c r="F509" i="1"/>
  <c r="J509" i="1"/>
  <c r="G467" i="1"/>
  <c r="H467" i="1"/>
  <c r="G425" i="1"/>
  <c r="F383" i="1"/>
  <c r="J383" i="1"/>
  <c r="I383" i="1"/>
  <c r="H341" i="1"/>
  <c r="I341" i="1"/>
  <c r="F215" i="1"/>
  <c r="G215" i="1"/>
  <c r="H215" i="1"/>
  <c r="H131" i="1"/>
  <c r="I131" i="1"/>
  <c r="G509" i="1"/>
  <c r="H509" i="1"/>
  <c r="F467" i="1"/>
  <c r="J467" i="1"/>
  <c r="I467" i="1"/>
  <c r="I425" i="1"/>
  <c r="H425" i="1"/>
  <c r="H383" i="1"/>
  <c r="G383" i="1"/>
  <c r="G341" i="1"/>
  <c r="F341" i="1"/>
  <c r="J341" i="1"/>
  <c r="G299" i="1"/>
  <c r="H299" i="1"/>
  <c r="F299" i="1"/>
  <c r="J299" i="1"/>
  <c r="I299" i="1"/>
  <c r="I215" i="1"/>
  <c r="J215" i="1"/>
  <c r="F131" i="1"/>
  <c r="J131" i="1"/>
  <c r="G131" i="1"/>
  <c r="G594" i="1" l="1"/>
  <c r="I594" i="1"/>
  <c r="J594" i="1"/>
  <c r="F594" i="1"/>
  <c r="H594" i="1"/>
  <c r="L299" i="1"/>
  <c r="L269" i="1"/>
  <c r="L321" i="1"/>
  <c r="L326" i="1"/>
  <c r="L467" i="1"/>
  <c r="L437" i="1"/>
  <c r="L531" i="1"/>
  <c r="L536" i="1"/>
  <c r="L383" i="1"/>
  <c r="L353" i="1"/>
  <c r="L237" i="1"/>
  <c r="L242" i="1"/>
  <c r="L215" i="1"/>
  <c r="L185" i="1"/>
  <c r="L489" i="1"/>
  <c r="L494" i="1"/>
  <c r="L405" i="1"/>
  <c r="L410" i="1"/>
  <c r="L424" i="1"/>
  <c r="L479" i="1"/>
  <c r="L509" i="1"/>
  <c r="L214" i="1"/>
  <c r="L311" i="1"/>
  <c r="L341" i="1"/>
  <c r="L551" i="1"/>
  <c r="L521" i="1"/>
  <c r="L593" i="1"/>
  <c r="L563" i="1"/>
  <c r="L363" i="1"/>
  <c r="L368" i="1"/>
  <c r="L459" i="1"/>
  <c r="L578" i="1"/>
  <c r="L573" i="1"/>
  <c r="L39" i="1"/>
  <c r="L227" i="1"/>
  <c r="L257" i="1"/>
  <c r="L88" i="1"/>
  <c r="L585" i="1"/>
  <c r="L173" i="1"/>
  <c r="L143" i="1"/>
  <c r="L200" i="1"/>
  <c r="L195" i="1"/>
  <c r="L165" i="1"/>
  <c r="L256" i="1"/>
  <c r="L333" i="1"/>
  <c r="L284" i="1"/>
  <c r="L279" i="1"/>
  <c r="L46" i="1"/>
  <c r="L32" i="1"/>
  <c r="L27" i="1"/>
  <c r="L207" i="1"/>
  <c r="L123" i="1"/>
  <c r="L59" i="1"/>
  <c r="L89" i="1"/>
  <c r="L594" i="1"/>
  <c r="L81" i="1"/>
  <c r="L298" i="1"/>
  <c r="L447" i="1"/>
  <c r="L452" i="1"/>
  <c r="L550" i="1"/>
  <c r="L291" i="1"/>
  <c r="L395" i="1"/>
  <c r="L425" i="1"/>
  <c r="L466" i="1"/>
  <c r="L249" i="1"/>
  <c r="L501" i="1"/>
  <c r="L131" i="1"/>
  <c r="L101" i="1"/>
  <c r="L158" i="1"/>
  <c r="L153" i="1"/>
  <c r="L172" i="1"/>
  <c r="L543" i="1"/>
  <c r="L382" i="1"/>
  <c r="L417" i="1"/>
  <c r="L592" i="1"/>
  <c r="L17" i="1"/>
  <c r="L340" i="1"/>
  <c r="L375" i="1"/>
  <c r="L508" i="1"/>
  <c r="L130" i="1"/>
</calcChain>
</file>

<file path=xl/sharedStrings.xml><?xml version="1.0" encoding="utf-8"?>
<sst xmlns="http://schemas.openxmlformats.org/spreadsheetml/2006/main" count="581" uniqueCount="98">
  <si>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</si>
  <si>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</si>
  <si>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</si>
  <si>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</si>
  <si>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</si>
  <si>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</si>
  <si>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</si>
  <si>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</si>
  <si>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</si>
  <si>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</si>
  <si>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</si>
  <si>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</si>
  <si>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</si>
  <si>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</si>
  <si>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</si>
  <si>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</si>
  <si>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</si>
  <si>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</si>
  <si>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</si>
  <si>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</si>
  <si>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</si>
  <si>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</si>
  <si>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</si>
  <si>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</si>
  <si>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</si>
  <si>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</si>
  <si>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</si>
  <si>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</si>
  <si>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</si>
  <si>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</si>
  <si>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</si>
  <si>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</si>
  <si>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</si>
  <si>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</si>
  <si>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</si>
  <si>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</si>
  <si>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</si>
  <si>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</si>
  <si>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</si>
  <si>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</si>
  <si>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</si>
  <si>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</si>
  <si>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</si>
  <si>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</si>
  <si>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</si>
  <si>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Напиток из замороженной черной смородины</t>
  </si>
  <si>
    <t>Хлебная корзина(хлебпшеничный/хлеб ржано-пшеничный)</t>
  </si>
  <si>
    <t>директор</t>
  </si>
  <si>
    <t>чай с сахаром лимоном</t>
  </si>
  <si>
    <t>Салат -бар:помидоры свежие порциями, капуста белокачанная свежая порциями, зеленый горошек консервированный, сухарики из пшеничного хлеба,мало растительное</t>
  </si>
  <si>
    <t>сосиски отварные</t>
  </si>
  <si>
    <t>2 шт / 100</t>
  </si>
  <si>
    <t>Биточки рыбные из фарша минтая</t>
  </si>
  <si>
    <t>пельмени "для умноков и умниц"</t>
  </si>
  <si>
    <t xml:space="preserve">чай с сахаром,лимоном </t>
  </si>
  <si>
    <t>Хлебная корзина(хлебпшеничный)</t>
  </si>
  <si>
    <t>жаркое из птицы (грудки куриные)</t>
  </si>
  <si>
    <t>2шт/100</t>
  </si>
  <si>
    <t>плов с говядиной</t>
  </si>
  <si>
    <t xml:space="preserve">Пюре картофельное </t>
  </si>
  <si>
    <t>пельмени "для умников и умниц"</t>
  </si>
  <si>
    <t>МБОУ "Шеланговская СОШ"</t>
  </si>
  <si>
    <t>Ледяева Л.В.</t>
  </si>
  <si>
    <t>Макароны отврные</t>
  </si>
  <si>
    <t>Салат -бар: морковь свежая порциям, капуста белокачанная свежая порциями, кукуруза консервированная, сухарики из пшеничного хлеба,масло растительное</t>
  </si>
  <si>
    <t>Котлеты "Столичные"</t>
  </si>
  <si>
    <t>Чай с сахаром ,лимоном</t>
  </si>
  <si>
    <t>Хлебная корзина(хлеб пшеничный/хлеб ржано-пшеничный)</t>
  </si>
  <si>
    <t>Десерт фуктовый(яблоки)</t>
  </si>
  <si>
    <t>Салат -бар:  морковь свежая порциями, капуста белокочанная свеңая порөиями,кукуруза консервированная, сухарики из пшеничного хлеба,мало растительное</t>
  </si>
  <si>
    <t>Каша гречневая вязкая с маслом</t>
  </si>
  <si>
    <t>чай с сахаром,лимоном</t>
  </si>
  <si>
    <t>Десерт фруктовый (яблоки )</t>
  </si>
  <si>
    <t>Салат -бар:свекла отварная (тертая), морковь свежая порциями,сухарики из пшеничного хлеба,мало растительное</t>
  </si>
  <si>
    <t>Напиток из сухофруктов</t>
  </si>
  <si>
    <t>Салат -бар:помидоры свежие порциями,огурцы свежие порциями,фасоль консервированная,сухарики из пшеничного хлеба,масло растительное</t>
  </si>
  <si>
    <t>Ёжики с мясом и рисом в соусе томатном</t>
  </si>
  <si>
    <t>Десерт фруктовый (яблоки)</t>
  </si>
  <si>
    <t>Салат -бар:помидоры свежие порциями,огурцы свежие порциями, кукуруза конервированная,масло растительное</t>
  </si>
  <si>
    <t>Хлебная корзина(хлеб пшеничный/ ржно-пшеничный)</t>
  </si>
  <si>
    <t>Салат -бар: морковь свежая порциями, капуста белокачанная свежая порциями, кукуруза консервированная,сухарики из пшеничного хлеба, масло растительное</t>
  </si>
  <si>
    <t>Грудка куриная в томатном соусе</t>
  </si>
  <si>
    <t xml:space="preserve">Рис отварной </t>
  </si>
  <si>
    <t>Напиток из замороженной чёрой смородины</t>
  </si>
  <si>
    <t>Салат -бар: свекла отварная (тёртая), моркоь свежая порциями,сыр,сухарики из пшеничного хлеба,масло растительное</t>
  </si>
  <si>
    <t>жаркое по-домашнему</t>
  </si>
  <si>
    <t>Кофейный напиток с молоком</t>
  </si>
  <si>
    <t>Салат -бар:помидоры свежие порциями, капуста белокачанная свежая порциями, зеленый горошек консервированный, сухарики из пшеничного хлеба,масло растительное</t>
  </si>
  <si>
    <t>Макароны отварные с сыром</t>
  </si>
  <si>
    <t xml:space="preserve">чай с сахаром </t>
  </si>
  <si>
    <t>Салат -бар: помидоры свежие порциями, огурцы свеже порциями,кукуруза консервированная,сухарики из пшеничного хлеба,масло растительное</t>
  </si>
  <si>
    <t>плов с куриными грудками</t>
  </si>
  <si>
    <t>Чай  сахром,лимоном</t>
  </si>
  <si>
    <t>Пюре картофельное с мслом сливочным</t>
  </si>
  <si>
    <t>Чай с сахаром,лимоом</t>
  </si>
  <si>
    <t>Печенье сдобное Шоколдное</t>
  </si>
  <si>
    <t>1 шт/15</t>
  </si>
  <si>
    <t>Салат -бар:помидоры свежие порциями,огурцы свежие порциями,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</si>
</sst>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4" xfId="0" applyFill="1" applyBorder="1" applyAlignment="1" applyProtection="1">
      <alignment wrapText="1"/>
      <protection locked="0"/>
    </xf>
    <xf numFmtId="1" fontId="0" fillId="5" borderId="4" xfId="0" applyNumberFormat="1" applyFill="1" applyBorder="1" applyProtection="1">
      <protection locked="0"/>
    </xf>
    <xf numFmtId="1" fontId="0" fillId="5" borderId="27" xfId="0" applyNumberFormat="1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Protection="1">
      <protection locked="0"/>
    </xf>
    <xf numFmtId="1" fontId="0" fillId="5" borderId="19" xfId="0" applyNumberFormat="1" applyFill="1" applyBorder="1" applyProtection="1">
      <protection locked="0"/>
    </xf>
    <xf numFmtId="0" fontId="0" fillId="5" borderId="5" xfId="0" applyFill="1" applyBorder="1" applyAlignment="1" applyProtection="1">
      <alignment wrapText="1"/>
      <protection locked="0"/>
    </xf>
    <xf numFmtId="1" fontId="0" fillId="5" borderId="5" xfId="0" applyNumberFormat="1" applyFill="1" applyBorder="1" applyProtection="1">
      <protection locked="0"/>
    </xf>
    <xf numFmtId="1" fontId="0" fillId="5" borderId="26" xfId="0" applyNumberFormat="1" applyFill="1" applyBorder="1" applyProtection="1">
      <protection locked="0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Protection="1">
      <protection locked="0"/>
    </xf>
    <xf numFmtId="1" fontId="0" fillId="5" borderId="17" xfId="0" applyNumberFormat="1" applyFill="1" applyBorder="1" applyProtection="1"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528" sqref="L52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5" t="s">
        <v>61</v>
      </c>
      <c r="D1" s="76"/>
      <c r="E1" s="76"/>
      <c r="F1" s="13" t="s">
        <v>16</v>
      </c>
      <c r="G1" s="2" t="s">
        <v>17</v>
      </c>
      <c r="H1" s="77" t="s">
        <v>47</v>
      </c>
      <c r="I1" s="77"/>
      <c r="J1" s="77"/>
      <c r="K1" s="77"/>
    </row>
    <row r="2" spans="1:12" ht="18" x14ac:dyDescent="0.2">
      <c r="A2" s="43" t="s">
        <v>6</v>
      </c>
      <c r="C2" s="2"/>
      <c r="G2" s="2" t="s">
        <v>18</v>
      </c>
      <c r="H2" s="77" t="s">
        <v>62</v>
      </c>
      <c r="I2" s="77"/>
      <c r="J2" s="77"/>
      <c r="K2" s="77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13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67"/>
      <c r="F6" s="68"/>
      <c r="G6" s="68"/>
      <c r="H6" s="68"/>
      <c r="I6" s="68"/>
      <c r="J6" s="69"/>
      <c r="K6" s="69"/>
      <c r="L6" s="48"/>
    </row>
    <row r="7" spans="1:12" ht="15" x14ac:dyDescent="0.25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61"/>
      <c r="F8" s="62"/>
      <c r="G8" s="62"/>
      <c r="H8" s="62"/>
      <c r="I8" s="62"/>
      <c r="J8" s="63"/>
      <c r="K8" s="63"/>
      <c r="L8" s="51"/>
    </row>
    <row r="9" spans="1:12" ht="15" x14ac:dyDescent="0.25">
      <c r="A9" s="25"/>
      <c r="B9" s="16"/>
      <c r="C9" s="11"/>
      <c r="D9" s="7" t="s">
        <v>23</v>
      </c>
      <c r="E9" s="61"/>
      <c r="F9" s="62"/>
      <c r="G9" s="62"/>
      <c r="H9" s="62"/>
      <c r="I9" s="62"/>
      <c r="J9" s="63"/>
      <c r="K9" s="63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60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8" t="s">
        <v>64</v>
      </c>
      <c r="F18" s="59">
        <v>120</v>
      </c>
      <c r="G18" s="59">
        <v>3.91</v>
      </c>
      <c r="H18" s="59">
        <v>8.74</v>
      </c>
      <c r="I18" s="59">
        <v>6.6</v>
      </c>
      <c r="J18" s="60">
        <v>122</v>
      </c>
      <c r="K18" s="60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2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61" t="s">
        <v>65</v>
      </c>
      <c r="F20" s="62">
        <v>90</v>
      </c>
      <c r="G20" s="62">
        <v>8.1</v>
      </c>
      <c r="H20" s="62">
        <v>4.05</v>
      </c>
      <c r="I20" s="62">
        <v>3.4</v>
      </c>
      <c r="J20" s="63">
        <v>83</v>
      </c>
      <c r="K20" s="63"/>
      <c r="L20" s="51"/>
    </row>
    <row r="21" spans="1:12" ht="15" x14ac:dyDescent="0.25">
      <c r="A21" s="25"/>
      <c r="B21" s="16"/>
      <c r="C21" s="11"/>
      <c r="D21" s="7" t="s">
        <v>30</v>
      </c>
      <c r="E21" s="61" t="s">
        <v>63</v>
      </c>
      <c r="F21" s="62">
        <v>140</v>
      </c>
      <c r="G21" s="62">
        <v>5.39</v>
      </c>
      <c r="H21" s="62">
        <v>6.65</v>
      </c>
      <c r="I21" s="62">
        <v>29.98</v>
      </c>
      <c r="J21" s="63">
        <v>201</v>
      </c>
      <c r="K21" s="63"/>
      <c r="L21" s="51"/>
    </row>
    <row r="22" spans="1:12" ht="15" x14ac:dyDescent="0.25">
      <c r="A22" s="25"/>
      <c r="B22" s="16"/>
      <c r="C22" s="11"/>
      <c r="D22" s="7" t="s">
        <v>31</v>
      </c>
      <c r="E22" s="64" t="s">
        <v>66</v>
      </c>
      <c r="F22" s="65">
        <v>215</v>
      </c>
      <c r="G22" s="65">
        <v>7.0000000000000007E-2</v>
      </c>
      <c r="H22" s="65">
        <v>0.01</v>
      </c>
      <c r="I22" s="65">
        <v>8.2100000000000009</v>
      </c>
      <c r="J22" s="66">
        <v>35</v>
      </c>
      <c r="K22" s="66"/>
      <c r="L22" s="51"/>
    </row>
    <row r="23" spans="1:12" ht="30" x14ac:dyDescent="0.25">
      <c r="A23" s="25"/>
      <c r="B23" s="16"/>
      <c r="C23" s="11"/>
      <c r="D23" s="7" t="s">
        <v>32</v>
      </c>
      <c r="E23" s="61" t="s">
        <v>67</v>
      </c>
      <c r="F23" s="62">
        <v>40</v>
      </c>
      <c r="G23" s="62">
        <v>2.52</v>
      </c>
      <c r="H23" s="62">
        <v>0.36</v>
      </c>
      <c r="I23" s="62">
        <v>18.84</v>
      </c>
      <c r="J23" s="63">
        <v>91</v>
      </c>
      <c r="K23" s="63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>
        <v>64.19</v>
      </c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550</v>
      </c>
      <c r="G27" s="21">
        <f t="shared" ref="G27:J27" si="3">SUM(G18:G26)</f>
        <v>19.989999999999998</v>
      </c>
      <c r="H27" s="21">
        <f t="shared" si="3"/>
        <v>19.809999999999999</v>
      </c>
      <c r="I27" s="21">
        <f t="shared" si="3"/>
        <v>67.03</v>
      </c>
      <c r="J27" s="21">
        <v>532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73" t="s">
        <v>4</v>
      </c>
      <c r="D47" s="74"/>
      <c r="E47" s="33"/>
      <c r="F47" s="34">
        <v>550</v>
      </c>
      <c r="G47" s="34">
        <v>19.989999999999998</v>
      </c>
      <c r="H47" s="34">
        <v>19.809999999999999</v>
      </c>
      <c r="I47" s="34">
        <v>67.03</v>
      </c>
      <c r="J47" s="34">
        <v>532</v>
      </c>
      <c r="K47" s="35"/>
      <c r="L47" s="34"/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67"/>
      <c r="F48" s="68"/>
      <c r="G48" s="68"/>
      <c r="H48" s="68"/>
      <c r="I48" s="68"/>
      <c r="J48" s="69"/>
      <c r="K48" s="69"/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2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61"/>
      <c r="F50" s="62"/>
      <c r="G50" s="62"/>
      <c r="H50" s="62"/>
      <c r="I50" s="62"/>
      <c r="J50" s="63"/>
      <c r="K50" s="63"/>
      <c r="L50" s="51"/>
    </row>
    <row r="51" spans="1:12" ht="15" x14ac:dyDescent="0.25">
      <c r="A51" s="15"/>
      <c r="B51" s="16"/>
      <c r="C51" s="11"/>
      <c r="D51" s="7" t="s">
        <v>23</v>
      </c>
      <c r="E51" s="61"/>
      <c r="F51" s="62"/>
      <c r="G51" s="62"/>
      <c r="H51" s="62"/>
      <c r="I51" s="62"/>
      <c r="J51" s="63"/>
      <c r="K51" s="63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.75" thickBot="1" x14ac:dyDescent="0.3">
      <c r="A55" s="17"/>
      <c r="B55" s="18"/>
      <c r="C55" s="8"/>
      <c r="D55" s="19" t="s">
        <v>39</v>
      </c>
      <c r="E55" s="9"/>
      <c r="F55" s="21">
        <f>SUM(F48:F54)</f>
        <v>0</v>
      </c>
      <c r="G55" s="21">
        <f t="shared" ref="G55" si="7">SUM(G48:G54)</f>
        <v>0</v>
      </c>
      <c r="H55" s="21">
        <f t="shared" ref="H55" si="8">SUM(H48:H54)</f>
        <v>0</v>
      </c>
      <c r="I55" s="21">
        <f t="shared" ref="I55" si="9">SUM(I48:I54)</f>
        <v>0</v>
      </c>
      <c r="J55" s="21">
        <f t="shared" ref="J55" si="10">SUM(J48:J54)</f>
        <v>0</v>
      </c>
      <c r="K55" s="27"/>
      <c r="L55" s="21">
        <f t="shared" ref="L55:L97" si="11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67" t="s">
        <v>68</v>
      </c>
      <c r="F56" s="68">
        <v>50</v>
      </c>
      <c r="G56" s="68">
        <v>0.2</v>
      </c>
      <c r="H56" s="68">
        <v>0.2</v>
      </c>
      <c r="I56" s="68">
        <v>4.9000000000000004</v>
      </c>
      <c r="J56" s="69">
        <v>24</v>
      </c>
      <c r="K56" s="69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50</v>
      </c>
      <c r="G59" s="21">
        <f t="shared" ref="G59" si="12">SUM(G56:G58)</f>
        <v>0.2</v>
      </c>
      <c r="H59" s="21">
        <f t="shared" ref="H59" si="13">SUM(H56:H58)</f>
        <v>0.2</v>
      </c>
      <c r="I59" s="21">
        <f t="shared" ref="I59" si="14">SUM(I56:I58)</f>
        <v>4.9000000000000004</v>
      </c>
      <c r="J59" s="21">
        <f t="shared" ref="J59" si="15">SUM(J56:J58)</f>
        <v>24</v>
      </c>
      <c r="K59" s="27"/>
      <c r="L59" s="21">
        <f t="shared" ref="L59" ca="1" si="16">SUM(L56:L64)</f>
        <v>0</v>
      </c>
    </row>
    <row r="60" spans="1:12" ht="60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8" t="s">
        <v>69</v>
      </c>
      <c r="F60" s="59">
        <v>120</v>
      </c>
      <c r="G60" s="59">
        <v>1.56</v>
      </c>
      <c r="H60" s="59">
        <v>6.17</v>
      </c>
      <c r="I60" s="59">
        <v>7.78</v>
      </c>
      <c r="J60" s="60">
        <v>94</v>
      </c>
      <c r="K60" s="60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2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61" t="s">
        <v>56</v>
      </c>
      <c r="F62" s="62">
        <v>160</v>
      </c>
      <c r="G62" s="62">
        <v>12.98</v>
      </c>
      <c r="H62" s="62">
        <v>10.63</v>
      </c>
      <c r="I62" s="62">
        <v>28.5</v>
      </c>
      <c r="J62" s="63">
        <v>262</v>
      </c>
      <c r="K62" s="63"/>
      <c r="L62" s="51"/>
    </row>
    <row r="63" spans="1:12" ht="15" x14ac:dyDescent="0.25">
      <c r="A63" s="15"/>
      <c r="B63" s="16"/>
      <c r="C63" s="11"/>
      <c r="D63" s="7" t="s">
        <v>30</v>
      </c>
      <c r="E63" s="61"/>
      <c r="F63" s="62"/>
      <c r="G63" s="62"/>
      <c r="H63" s="62"/>
      <c r="I63" s="62"/>
      <c r="J63" s="63"/>
      <c r="K63" s="63"/>
      <c r="L63" s="51"/>
    </row>
    <row r="64" spans="1:12" ht="15" x14ac:dyDescent="0.25">
      <c r="A64" s="15"/>
      <c r="B64" s="16"/>
      <c r="C64" s="11"/>
      <c r="D64" s="7" t="s">
        <v>31</v>
      </c>
      <c r="E64" s="64" t="s">
        <v>45</v>
      </c>
      <c r="F64" s="65">
        <v>200</v>
      </c>
      <c r="G64" s="65">
        <v>0.1</v>
      </c>
      <c r="H64" s="65">
        <v>0.04</v>
      </c>
      <c r="I64" s="65">
        <v>10.71</v>
      </c>
      <c r="J64" s="66">
        <v>44</v>
      </c>
      <c r="K64" s="66"/>
      <c r="L64" s="51"/>
    </row>
    <row r="65" spans="1:12" ht="30" x14ac:dyDescent="0.25">
      <c r="A65" s="15"/>
      <c r="B65" s="16"/>
      <c r="C65" s="11"/>
      <c r="D65" s="7" t="s">
        <v>32</v>
      </c>
      <c r="E65" s="61" t="s">
        <v>67</v>
      </c>
      <c r="F65" s="62">
        <v>40</v>
      </c>
      <c r="G65" s="62">
        <v>2.52</v>
      </c>
      <c r="H65" s="62">
        <v>0.36</v>
      </c>
      <c r="I65" s="62">
        <v>18.84</v>
      </c>
      <c r="J65" s="63">
        <v>91</v>
      </c>
      <c r="K65" s="63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>
        <v>64.19</v>
      </c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520</v>
      </c>
      <c r="G69" s="21">
        <v>17.16</v>
      </c>
      <c r="H69" s="21">
        <v>17.2</v>
      </c>
      <c r="I69" s="21">
        <v>65.83</v>
      </c>
      <c r="J69" s="21">
        <v>491</v>
      </c>
      <c r="K69" s="27"/>
      <c r="L69" s="21"/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17">SUM(G70:G73)</f>
        <v>0</v>
      </c>
      <c r="H74" s="21">
        <f t="shared" ref="H74" si="18">SUM(H70:H73)</f>
        <v>0</v>
      </c>
      <c r="I74" s="21">
        <f t="shared" ref="I74" si="19">SUM(I70:I73)</f>
        <v>0</v>
      </c>
      <c r="J74" s="21">
        <f t="shared" ref="J74" si="20">SUM(J70:J73)</f>
        <v>0</v>
      </c>
      <c r="K74" s="27"/>
      <c r="L74" s="21"/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1">SUM(G75:G80)</f>
        <v>0</v>
      </c>
      <c r="H81" s="21">
        <f t="shared" ref="H81" si="22">SUM(H75:H80)</f>
        <v>0</v>
      </c>
      <c r="I81" s="21">
        <f t="shared" ref="I81" si="23">SUM(I75:I80)</f>
        <v>0</v>
      </c>
      <c r="J81" s="21">
        <f t="shared" ref="J81" si="24">SUM(J75:J80)</f>
        <v>0</v>
      </c>
      <c r="K81" s="27"/>
      <c r="L81" s="21">
        <f t="shared" ref="L81" ca="1" si="25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6">SUM(G82:G87)</f>
        <v>0</v>
      </c>
      <c r="H88" s="21">
        <f t="shared" ref="H88" si="27">SUM(H82:H87)</f>
        <v>0</v>
      </c>
      <c r="I88" s="21">
        <f t="shared" ref="I88" si="28">SUM(I82:I87)</f>
        <v>0</v>
      </c>
      <c r="J88" s="21">
        <f t="shared" ref="J88" si="29">SUM(J82:J87)</f>
        <v>0</v>
      </c>
      <c r="K88" s="27"/>
      <c r="L88" s="21">
        <f t="shared" ref="L88" ca="1" si="30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73" t="s">
        <v>4</v>
      </c>
      <c r="D89" s="74"/>
      <c r="E89" s="33"/>
      <c r="F89" s="34">
        <v>570</v>
      </c>
      <c r="G89" s="34">
        <v>17.16</v>
      </c>
      <c r="H89" s="34">
        <v>17.2</v>
      </c>
      <c r="I89" s="34">
        <v>65.83</v>
      </c>
      <c r="J89" s="34">
        <v>491</v>
      </c>
      <c r="K89" s="35"/>
      <c r="L89" s="34">
        <f t="shared" ref="L89" ca="1" si="31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67"/>
      <c r="F90" s="68"/>
      <c r="G90" s="68"/>
      <c r="H90" s="68"/>
      <c r="I90" s="68"/>
      <c r="J90" s="69"/>
      <c r="K90" s="69"/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2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61"/>
      <c r="F92" s="62"/>
      <c r="G92" s="62"/>
      <c r="H92" s="62"/>
      <c r="I92" s="62"/>
      <c r="J92" s="63"/>
      <c r="K92" s="63"/>
      <c r="L92" s="51"/>
    </row>
    <row r="93" spans="1:12" ht="15" x14ac:dyDescent="0.25">
      <c r="A93" s="25"/>
      <c r="B93" s="16"/>
      <c r="C93" s="11"/>
      <c r="D93" s="7" t="s">
        <v>23</v>
      </c>
      <c r="E93" s="61"/>
      <c r="F93" s="62"/>
      <c r="G93" s="62"/>
      <c r="H93" s="62"/>
      <c r="I93" s="62"/>
      <c r="J93" s="63"/>
      <c r="K93" s="63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32">SUM(G90:G96)</f>
        <v>0</v>
      </c>
      <c r="H97" s="21">
        <f t="shared" ref="H97" si="33">SUM(H90:H96)</f>
        <v>0</v>
      </c>
      <c r="I97" s="21">
        <f t="shared" ref="I97" si="34">SUM(I90:I96)</f>
        <v>0</v>
      </c>
      <c r="J97" s="21">
        <f t="shared" ref="J97" si="35">SUM(J90:J96)</f>
        <v>0</v>
      </c>
      <c r="K97" s="27"/>
      <c r="L97" s="21">
        <f t="shared" si="11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36">SUM(G98:G100)</f>
        <v>0</v>
      </c>
      <c r="H101" s="21">
        <f t="shared" ref="H101" si="37">SUM(H98:H100)</f>
        <v>0</v>
      </c>
      <c r="I101" s="21">
        <f t="shared" ref="I101" si="38">SUM(I98:I100)</f>
        <v>0</v>
      </c>
      <c r="J101" s="21">
        <f t="shared" ref="J101" si="39">SUM(J98:J100)</f>
        <v>0</v>
      </c>
      <c r="K101" s="27"/>
      <c r="L101" s="21">
        <f t="shared" ref="L101" ca="1" si="40">SUM(L98:L106)</f>
        <v>0</v>
      </c>
    </row>
    <row r="102" spans="1:12" ht="60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8" t="s">
        <v>49</v>
      </c>
      <c r="F102" s="59">
        <v>120</v>
      </c>
      <c r="G102" s="59">
        <v>1.55</v>
      </c>
      <c r="H102" s="59">
        <v>6.12</v>
      </c>
      <c r="I102" s="59">
        <v>6.63</v>
      </c>
      <c r="J102" s="60">
        <v>89</v>
      </c>
      <c r="K102" s="60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2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61" t="s">
        <v>50</v>
      </c>
      <c r="F104" s="62" t="s">
        <v>51</v>
      </c>
      <c r="G104" s="62">
        <v>8.6</v>
      </c>
      <c r="H104" s="62">
        <v>4.8</v>
      </c>
      <c r="I104" s="62">
        <v>11.75</v>
      </c>
      <c r="J104" s="63">
        <v>125</v>
      </c>
      <c r="K104" s="63"/>
      <c r="L104" s="51"/>
    </row>
    <row r="105" spans="1:12" ht="15" x14ac:dyDescent="0.25">
      <c r="A105" s="25"/>
      <c r="B105" s="16"/>
      <c r="C105" s="11"/>
      <c r="D105" s="7" t="s">
        <v>30</v>
      </c>
      <c r="E105" s="61" t="s">
        <v>70</v>
      </c>
      <c r="F105" s="62">
        <v>145</v>
      </c>
      <c r="G105" s="62">
        <v>3.31</v>
      </c>
      <c r="H105" s="62">
        <v>7.96</v>
      </c>
      <c r="I105" s="62">
        <v>20.6</v>
      </c>
      <c r="J105" s="63">
        <v>167</v>
      </c>
      <c r="K105" s="63"/>
      <c r="L105" s="51"/>
    </row>
    <row r="106" spans="1:12" ht="15" x14ac:dyDescent="0.25">
      <c r="A106" s="25"/>
      <c r="B106" s="16"/>
      <c r="C106" s="11"/>
      <c r="D106" s="7" t="s">
        <v>31</v>
      </c>
      <c r="E106" s="64" t="s">
        <v>71</v>
      </c>
      <c r="F106" s="65">
        <v>215</v>
      </c>
      <c r="G106" s="65">
        <v>7.0000000000000007E-2</v>
      </c>
      <c r="H106" s="65">
        <v>0.01</v>
      </c>
      <c r="I106" s="65">
        <v>8.2100000000000009</v>
      </c>
      <c r="J106" s="66">
        <v>35</v>
      </c>
      <c r="K106" s="66"/>
      <c r="L106" s="51"/>
    </row>
    <row r="107" spans="1:12" ht="30" x14ac:dyDescent="0.25">
      <c r="A107" s="25"/>
      <c r="B107" s="16"/>
      <c r="C107" s="11"/>
      <c r="D107" s="7" t="s">
        <v>32</v>
      </c>
      <c r="E107" s="61" t="s">
        <v>67</v>
      </c>
      <c r="F107" s="62">
        <v>40</v>
      </c>
      <c r="G107" s="62">
        <v>2.52</v>
      </c>
      <c r="H107" s="62">
        <v>0.36</v>
      </c>
      <c r="I107" s="62">
        <v>18.84</v>
      </c>
      <c r="J107" s="63">
        <v>91</v>
      </c>
      <c r="K107" s="63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>
        <v>64.19</v>
      </c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555</v>
      </c>
      <c r="G111" s="21">
        <v>16.05</v>
      </c>
      <c r="H111" s="21">
        <v>19.25</v>
      </c>
      <c r="I111" s="21">
        <v>66.03</v>
      </c>
      <c r="J111" s="21">
        <v>507</v>
      </c>
      <c r="K111" s="27"/>
      <c r="L111" s="21"/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41">SUM(G112:G115)</f>
        <v>0</v>
      </c>
      <c r="H116" s="21">
        <f t="shared" ref="H116" si="42">SUM(H112:H115)</f>
        <v>0</v>
      </c>
      <c r="I116" s="21">
        <f t="shared" ref="I116" si="43">SUM(I112:I115)</f>
        <v>0</v>
      </c>
      <c r="J116" s="21">
        <f t="shared" ref="J116" si="44">SUM(J112:J115)</f>
        <v>0</v>
      </c>
      <c r="K116" s="27"/>
      <c r="L116" s="21"/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45">SUM(G117:G122)</f>
        <v>0</v>
      </c>
      <c r="H123" s="21">
        <f t="shared" ref="H123" si="46">SUM(H117:H122)</f>
        <v>0</v>
      </c>
      <c r="I123" s="21">
        <f t="shared" ref="I123" si="47">SUM(I117:I122)</f>
        <v>0</v>
      </c>
      <c r="J123" s="21">
        <f t="shared" ref="J123" si="48">SUM(J117:J122)</f>
        <v>0</v>
      </c>
      <c r="K123" s="27"/>
      <c r="L123" s="21">
        <f t="shared" ref="L123" ca="1" si="49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50">SUM(G124:G129)</f>
        <v>0</v>
      </c>
      <c r="H130" s="21">
        <f t="shared" ref="H130" si="51">SUM(H124:H129)</f>
        <v>0</v>
      </c>
      <c r="I130" s="21">
        <f t="shared" ref="I130" si="52">SUM(I124:I129)</f>
        <v>0</v>
      </c>
      <c r="J130" s="21">
        <f t="shared" ref="J130" si="53">SUM(J124:J129)</f>
        <v>0</v>
      </c>
      <c r="K130" s="27"/>
      <c r="L130" s="21">
        <f t="shared" ref="L130" ca="1" si="54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73" t="s">
        <v>4</v>
      </c>
      <c r="D131" s="74"/>
      <c r="E131" s="33"/>
      <c r="F131" s="34">
        <f>F97+F101+F111+F116+F123+F130</f>
        <v>555</v>
      </c>
      <c r="G131" s="34">
        <f t="shared" ref="G131" si="55">G97+G101+G111+G116+G123+G130</f>
        <v>16.05</v>
      </c>
      <c r="H131" s="34">
        <f t="shared" ref="H131" si="56">H97+H101+H111+H116+H123+H130</f>
        <v>19.25</v>
      </c>
      <c r="I131" s="34">
        <f t="shared" ref="I131" si="57">I97+I101+I111+I116+I123+I130</f>
        <v>66.03</v>
      </c>
      <c r="J131" s="34">
        <f t="shared" ref="J131" si="58">J97+J101+J111+J116+J123+J130</f>
        <v>507</v>
      </c>
      <c r="K131" s="35"/>
      <c r="L131" s="34">
        <f t="shared" ref="L131" ca="1" si="59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67"/>
      <c r="F132" s="68"/>
      <c r="G132" s="68"/>
      <c r="H132" s="68"/>
      <c r="I132" s="68"/>
      <c r="J132" s="69"/>
      <c r="K132" s="69"/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2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61"/>
      <c r="F134" s="62"/>
      <c r="G134" s="62"/>
      <c r="H134" s="62"/>
      <c r="I134" s="62"/>
      <c r="J134" s="63"/>
      <c r="K134" s="63"/>
      <c r="L134" s="51"/>
    </row>
    <row r="135" spans="1:12" ht="15" x14ac:dyDescent="0.2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f>SUM(F132:F138)</f>
        <v>0</v>
      </c>
      <c r="G139" s="21">
        <f t="shared" ref="G139" si="60">SUM(G132:G138)</f>
        <v>0</v>
      </c>
      <c r="H139" s="21">
        <f t="shared" ref="H139" si="61">SUM(H132:H138)</f>
        <v>0</v>
      </c>
      <c r="I139" s="21">
        <f t="shared" ref="I139" si="62">SUM(I132:I138)</f>
        <v>0</v>
      </c>
      <c r="J139" s="21">
        <f t="shared" ref="J139" si="63">SUM(J132:J138)</f>
        <v>0</v>
      </c>
      <c r="K139" s="27"/>
      <c r="L139" s="21">
        <f t="shared" ref="L139:L181" si="64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67" t="s">
        <v>72</v>
      </c>
      <c r="F140" s="68">
        <v>50</v>
      </c>
      <c r="G140" s="68">
        <v>0.2</v>
      </c>
      <c r="H140" s="68">
        <v>0.2</v>
      </c>
      <c r="I140" s="68">
        <v>4.9000000000000004</v>
      </c>
      <c r="J140" s="69">
        <v>24</v>
      </c>
      <c r="K140" s="69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50</v>
      </c>
      <c r="G143" s="21">
        <f t="shared" ref="G143" si="65">SUM(G140:G142)</f>
        <v>0.2</v>
      </c>
      <c r="H143" s="21">
        <f t="shared" ref="H143" si="66">SUM(H140:H142)</f>
        <v>0.2</v>
      </c>
      <c r="I143" s="21">
        <f t="shared" ref="I143" si="67">SUM(I140:I142)</f>
        <v>4.9000000000000004</v>
      </c>
      <c r="J143" s="21">
        <f t="shared" ref="J143" si="68">SUM(J140:J142)</f>
        <v>24</v>
      </c>
      <c r="K143" s="27"/>
      <c r="L143" s="21">
        <f t="shared" ref="L143" ca="1" si="69">SUM(L140:L148)</f>
        <v>0</v>
      </c>
    </row>
    <row r="144" spans="1:12" ht="4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8" t="s">
        <v>73</v>
      </c>
      <c r="F144" s="59">
        <v>120</v>
      </c>
      <c r="G144" s="59">
        <v>3.86</v>
      </c>
      <c r="H144" s="59">
        <v>8.74</v>
      </c>
      <c r="I144" s="59">
        <v>7.46</v>
      </c>
      <c r="J144" s="60">
        <v>125</v>
      </c>
      <c r="K144" s="60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2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61" t="s">
        <v>58</v>
      </c>
      <c r="F146" s="62">
        <v>160</v>
      </c>
      <c r="G146" s="62">
        <v>12.2</v>
      </c>
      <c r="H146" s="62">
        <v>10.6</v>
      </c>
      <c r="I146" s="62">
        <v>23.09</v>
      </c>
      <c r="J146" s="63">
        <v>237</v>
      </c>
      <c r="K146" s="63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2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61" t="s">
        <v>74</v>
      </c>
      <c r="F148" s="62">
        <v>200</v>
      </c>
      <c r="G148" s="62">
        <v>0.6</v>
      </c>
      <c r="H148" s="62">
        <v>0.03</v>
      </c>
      <c r="I148" s="62">
        <v>34.71</v>
      </c>
      <c r="J148" s="63">
        <v>151</v>
      </c>
      <c r="K148" s="63"/>
      <c r="L148" s="51"/>
    </row>
    <row r="149" spans="1:12" ht="30" x14ac:dyDescent="0.25">
      <c r="A149" s="25"/>
      <c r="B149" s="16"/>
      <c r="C149" s="11"/>
      <c r="D149" s="7" t="s">
        <v>32</v>
      </c>
      <c r="E149" s="61" t="s">
        <v>67</v>
      </c>
      <c r="F149" s="62">
        <v>40</v>
      </c>
      <c r="G149" s="62">
        <v>2.52</v>
      </c>
      <c r="H149" s="62">
        <v>0.36</v>
      </c>
      <c r="I149" s="62">
        <v>18.84</v>
      </c>
      <c r="J149" s="63">
        <v>91</v>
      </c>
      <c r="K149" s="63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>
        <v>64.19</v>
      </c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520</v>
      </c>
      <c r="G153" s="21">
        <f t="shared" ref="G153" si="70">SUM(G144:G152)</f>
        <v>19.18</v>
      </c>
      <c r="H153" s="21">
        <f t="shared" ref="H153" si="71">SUM(H144:H152)</f>
        <v>19.73</v>
      </c>
      <c r="I153" s="21">
        <f t="shared" ref="I153" si="72">SUM(I144:I152)</f>
        <v>84.100000000000009</v>
      </c>
      <c r="J153" s="21">
        <f t="shared" ref="J153" si="73">SUM(J144:J152)</f>
        <v>604</v>
      </c>
      <c r="K153" s="27"/>
      <c r="L153" s="21">
        <f t="shared" ref="L153" ca="1" si="74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75">SUM(G154:G157)</f>
        <v>0</v>
      </c>
      <c r="H158" s="21">
        <f t="shared" ref="H158" si="76">SUM(H154:H157)</f>
        <v>0</v>
      </c>
      <c r="I158" s="21">
        <f t="shared" ref="I158" si="77">SUM(I154:I157)</f>
        <v>0</v>
      </c>
      <c r="J158" s="21">
        <f t="shared" ref="J158" si="78">SUM(J154:J157)</f>
        <v>0</v>
      </c>
      <c r="K158" s="27"/>
      <c r="L158" s="21">
        <f t="shared" ref="L158" ca="1" si="79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0">SUM(G159:G164)</f>
        <v>0</v>
      </c>
      <c r="H165" s="21">
        <f t="shared" ref="H165" si="81">SUM(H159:H164)</f>
        <v>0</v>
      </c>
      <c r="I165" s="21">
        <f t="shared" ref="I165" si="82">SUM(I159:I164)</f>
        <v>0</v>
      </c>
      <c r="J165" s="21">
        <f t="shared" ref="J165" si="83">SUM(J159:J164)</f>
        <v>0</v>
      </c>
      <c r="K165" s="27"/>
      <c r="L165" s="21">
        <f t="shared" ref="L165" ca="1" si="84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85">SUM(G166:G171)</f>
        <v>0</v>
      </c>
      <c r="H172" s="21">
        <f t="shared" ref="H172" si="86">SUM(H166:H171)</f>
        <v>0</v>
      </c>
      <c r="I172" s="21">
        <f t="shared" ref="I172" si="87">SUM(I166:I171)</f>
        <v>0</v>
      </c>
      <c r="J172" s="21">
        <f t="shared" ref="J172" si="88">SUM(J166:J171)</f>
        <v>0</v>
      </c>
      <c r="K172" s="27"/>
      <c r="L172" s="21">
        <f t="shared" ref="L172" ca="1" si="89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73" t="s">
        <v>4</v>
      </c>
      <c r="D173" s="74"/>
      <c r="E173" s="33"/>
      <c r="F173" s="34">
        <v>570</v>
      </c>
      <c r="G173" s="34">
        <v>19.18</v>
      </c>
      <c r="H173" s="34">
        <v>19.73</v>
      </c>
      <c r="I173" s="34">
        <v>84.1</v>
      </c>
      <c r="J173" s="34">
        <v>604</v>
      </c>
      <c r="K173" s="35"/>
      <c r="L173" s="34">
        <f t="shared" ref="L173" ca="1" si="90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67"/>
      <c r="F174" s="68"/>
      <c r="G174" s="68"/>
      <c r="H174" s="68"/>
      <c r="I174" s="68"/>
      <c r="J174" s="69"/>
      <c r="K174" s="69"/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2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61"/>
      <c r="F176" s="62"/>
      <c r="G176" s="62"/>
      <c r="H176" s="62"/>
      <c r="I176" s="62"/>
      <c r="J176" s="63"/>
      <c r="K176" s="63"/>
      <c r="L176" s="51"/>
    </row>
    <row r="177" spans="1:12" ht="15" x14ac:dyDescent="0.25">
      <c r="A177" s="25"/>
      <c r="B177" s="16"/>
      <c r="C177" s="11"/>
      <c r="D177" s="7" t="s">
        <v>23</v>
      </c>
      <c r="E177" s="61"/>
      <c r="F177" s="62"/>
      <c r="G177" s="62"/>
      <c r="H177" s="62"/>
      <c r="I177" s="62"/>
      <c r="J177" s="63"/>
      <c r="K177" s="63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91">SUM(G174:G180)</f>
        <v>0</v>
      </c>
      <c r="H181" s="21">
        <f t="shared" ref="H181" si="92">SUM(H174:H180)</f>
        <v>0</v>
      </c>
      <c r="I181" s="21">
        <f t="shared" ref="I181" si="93">SUM(I174:I180)</f>
        <v>0</v>
      </c>
      <c r="J181" s="21">
        <f t="shared" ref="J181" si="94">SUM(J174:J180)</f>
        <v>0</v>
      </c>
      <c r="K181" s="27"/>
      <c r="L181" s="21">
        <f t="shared" si="64"/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95">SUM(G182:G184)</f>
        <v>0</v>
      </c>
      <c r="H185" s="21">
        <f t="shared" ref="H185" si="96">SUM(H182:H184)</f>
        <v>0</v>
      </c>
      <c r="I185" s="21">
        <f t="shared" ref="I185" si="97">SUM(I182:I184)</f>
        <v>0</v>
      </c>
      <c r="J185" s="21">
        <f t="shared" ref="J185" si="98">SUM(J182:J184)</f>
        <v>0</v>
      </c>
      <c r="K185" s="27"/>
      <c r="L185" s="21">
        <f t="shared" ref="L185" ca="1" si="99">SUM(L182:L190)</f>
        <v>0</v>
      </c>
    </row>
    <row r="186" spans="1:12" ht="4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8" t="s">
        <v>75</v>
      </c>
      <c r="F186" s="59">
        <v>120</v>
      </c>
      <c r="G186" s="59">
        <v>1.62</v>
      </c>
      <c r="H186" s="59">
        <v>6.1</v>
      </c>
      <c r="I186" s="59">
        <v>6.92</v>
      </c>
      <c r="J186" s="60">
        <v>90</v>
      </c>
      <c r="K186" s="60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2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61" t="s">
        <v>76</v>
      </c>
      <c r="F188" s="62">
        <v>100</v>
      </c>
      <c r="G188" s="62">
        <v>8.1999999999999993</v>
      </c>
      <c r="H188" s="62">
        <v>5</v>
      </c>
      <c r="I188" s="62">
        <v>10.23</v>
      </c>
      <c r="J188" s="63">
        <v>119</v>
      </c>
      <c r="K188" s="63"/>
      <c r="L188" s="51"/>
    </row>
    <row r="189" spans="1:12" ht="15" x14ac:dyDescent="0.25">
      <c r="A189" s="25"/>
      <c r="B189" s="16"/>
      <c r="C189" s="11"/>
      <c r="D189" s="7" t="s">
        <v>30</v>
      </c>
      <c r="E189" s="61" t="s">
        <v>59</v>
      </c>
      <c r="F189" s="62">
        <v>140</v>
      </c>
      <c r="G189" s="62">
        <v>3.06</v>
      </c>
      <c r="H189" s="62">
        <v>4.3499999999999996</v>
      </c>
      <c r="I189" s="62">
        <v>20.56</v>
      </c>
      <c r="J189" s="63">
        <v>136</v>
      </c>
      <c r="K189" s="63"/>
      <c r="L189" s="51"/>
    </row>
    <row r="190" spans="1:12" ht="15" x14ac:dyDescent="0.25">
      <c r="A190" s="25"/>
      <c r="B190" s="16"/>
      <c r="C190" s="11"/>
      <c r="D190" s="7" t="s">
        <v>31</v>
      </c>
      <c r="E190" s="61" t="s">
        <v>45</v>
      </c>
      <c r="F190" s="62">
        <v>200</v>
      </c>
      <c r="G190" s="62">
        <v>0.1</v>
      </c>
      <c r="H190" s="62">
        <v>0.04</v>
      </c>
      <c r="I190" s="62">
        <v>10.71</v>
      </c>
      <c r="J190" s="63">
        <v>44</v>
      </c>
      <c r="K190" s="63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2"/>
      <c r="K191" s="52"/>
      <c r="L191" s="51"/>
    </row>
    <row r="192" spans="1:12" ht="30" x14ac:dyDescent="0.25">
      <c r="A192" s="25"/>
      <c r="B192" s="16"/>
      <c r="C192" s="11"/>
      <c r="D192" s="7" t="s">
        <v>33</v>
      </c>
      <c r="E192" s="61" t="s">
        <v>46</v>
      </c>
      <c r="F192" s="62">
        <v>40</v>
      </c>
      <c r="G192" s="62">
        <v>2.52</v>
      </c>
      <c r="H192" s="62">
        <v>0.36</v>
      </c>
      <c r="I192" s="62">
        <v>18.84</v>
      </c>
      <c r="J192" s="63">
        <v>91</v>
      </c>
      <c r="K192" s="63"/>
      <c r="L192" s="51"/>
    </row>
    <row r="193" spans="1:12" ht="15" x14ac:dyDescent="0.25">
      <c r="A193" s="25"/>
      <c r="B193" s="16"/>
      <c r="C193" s="11"/>
      <c r="D193" s="6"/>
      <c r="E193" s="61"/>
      <c r="F193" s="62"/>
      <c r="G193" s="62"/>
      <c r="H193" s="62"/>
      <c r="I193" s="62"/>
      <c r="J193" s="63"/>
      <c r="K193" s="63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>
        <v>64.19</v>
      </c>
    </row>
    <row r="195" spans="1:12" ht="15" x14ac:dyDescent="0.25">
      <c r="A195" s="26"/>
      <c r="B195" s="18"/>
      <c r="C195" s="8"/>
      <c r="D195" s="19" t="s">
        <v>39</v>
      </c>
      <c r="E195" s="9"/>
      <c r="F195" s="21">
        <v>540</v>
      </c>
      <c r="G195" s="21">
        <f t="shared" ref="G195" si="100">SUM(G186:G194)</f>
        <v>15.5</v>
      </c>
      <c r="H195" s="21">
        <f t="shared" ref="H195" si="101">SUM(H186:H194)</f>
        <v>15.849999999999998</v>
      </c>
      <c r="I195" s="21">
        <f t="shared" ref="I195" si="102">SUM(I186:I194)</f>
        <v>67.259999999999991</v>
      </c>
      <c r="J195" s="21">
        <f t="shared" ref="J195" si="103">SUM(J186:J194)</f>
        <v>480</v>
      </c>
      <c r="K195" s="27"/>
      <c r="L195" s="21">
        <f t="shared" ref="L195" ca="1" si="104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05">SUM(G196:G199)</f>
        <v>0</v>
      </c>
      <c r="H200" s="21">
        <f t="shared" ref="H200" si="106">SUM(H196:H199)</f>
        <v>0</v>
      </c>
      <c r="I200" s="21">
        <f t="shared" ref="I200" si="107">SUM(I196:I199)</f>
        <v>0</v>
      </c>
      <c r="J200" s="21">
        <f t="shared" ref="J200" si="108">SUM(J196:J199)</f>
        <v>0</v>
      </c>
      <c r="K200" s="27"/>
      <c r="L200" s="21">
        <f t="shared" ref="L200" ca="1" si="109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10">SUM(G201:G206)</f>
        <v>0</v>
      </c>
      <c r="H207" s="21">
        <f t="shared" ref="H207" si="111">SUM(H201:H206)</f>
        <v>0</v>
      </c>
      <c r="I207" s="21">
        <f t="shared" ref="I207" si="112">SUM(I201:I206)</f>
        <v>0</v>
      </c>
      <c r="J207" s="21">
        <f t="shared" ref="J207" si="113">SUM(J201:J206)</f>
        <v>0</v>
      </c>
      <c r="K207" s="27"/>
      <c r="L207" s="21">
        <f t="shared" ref="L207" ca="1" si="114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15">SUM(G208:G213)</f>
        <v>0</v>
      </c>
      <c r="H214" s="21">
        <f t="shared" ref="H214" si="116">SUM(H208:H213)</f>
        <v>0</v>
      </c>
      <c r="I214" s="21">
        <f t="shared" ref="I214" si="117">SUM(I208:I213)</f>
        <v>0</v>
      </c>
      <c r="J214" s="21">
        <f t="shared" ref="J214" si="118">SUM(J208:J213)</f>
        <v>0</v>
      </c>
      <c r="K214" s="27"/>
      <c r="L214" s="21">
        <f t="shared" ref="L214" ca="1" si="119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73" t="s">
        <v>4</v>
      </c>
      <c r="D215" s="74"/>
      <c r="E215" s="33"/>
      <c r="F215" s="34">
        <f>F181+F185+F195+F200+F207+F214</f>
        <v>540</v>
      </c>
      <c r="G215" s="34">
        <f t="shared" ref="G215" si="120">G181+G185+G195+G200+G207+G214</f>
        <v>15.5</v>
      </c>
      <c r="H215" s="34">
        <f t="shared" ref="H215" si="121">H181+H185+H195+H200+H207+H214</f>
        <v>15.849999999999998</v>
      </c>
      <c r="I215" s="34">
        <f t="shared" ref="I215" si="122">I181+I185+I195+I200+I207+I214</f>
        <v>67.259999999999991</v>
      </c>
      <c r="J215" s="34">
        <f t="shared" ref="J215" si="123">J181+J185+J195+J200+J207+J214</f>
        <v>480</v>
      </c>
      <c r="K215" s="35"/>
      <c r="L215" s="34">
        <f t="shared" ref="L215" ca="1" si="124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67"/>
      <c r="F216" s="68"/>
      <c r="G216" s="68"/>
      <c r="H216" s="68"/>
      <c r="I216" s="68"/>
      <c r="J216" s="69"/>
      <c r="K216" s="6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2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61"/>
      <c r="F218" s="62"/>
      <c r="G218" s="62"/>
      <c r="H218" s="62"/>
      <c r="I218" s="62"/>
      <c r="J218" s="63"/>
      <c r="K218" s="63"/>
      <c r="L218" s="51"/>
    </row>
    <row r="219" spans="1:12" ht="15" x14ac:dyDescent="0.25">
      <c r="A219" s="25"/>
      <c r="B219" s="16"/>
      <c r="C219" s="11"/>
      <c r="D219" s="7" t="s">
        <v>23</v>
      </c>
      <c r="E219" s="61"/>
      <c r="F219" s="62"/>
      <c r="G219" s="62"/>
      <c r="H219" s="62"/>
      <c r="I219" s="62"/>
      <c r="J219" s="63"/>
      <c r="K219" s="63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21">
        <f>SUM(F216:F222)</f>
        <v>0</v>
      </c>
      <c r="G223" s="21">
        <f t="shared" ref="G223" si="125">SUM(G216:G222)</f>
        <v>0</v>
      </c>
      <c r="H223" s="21">
        <f t="shared" ref="H223" si="126">SUM(H216:H222)</f>
        <v>0</v>
      </c>
      <c r="I223" s="21">
        <f t="shared" ref="I223" si="127">SUM(I216:I222)</f>
        <v>0</v>
      </c>
      <c r="J223" s="21">
        <f t="shared" ref="J223" si="128">SUM(J216:J222)</f>
        <v>0</v>
      </c>
      <c r="K223" s="27"/>
      <c r="L223" s="21">
        <f t="shared" ref="L223:L265" si="129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67" t="s">
        <v>77</v>
      </c>
      <c r="F224" s="68">
        <v>50</v>
      </c>
      <c r="G224" s="68">
        <v>0.2</v>
      </c>
      <c r="H224" s="68">
        <v>0.2</v>
      </c>
      <c r="I224" s="68">
        <v>4.9000000000000004</v>
      </c>
      <c r="J224" s="69">
        <v>24</v>
      </c>
      <c r="K224" s="69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50</v>
      </c>
      <c r="G227" s="21">
        <f t="shared" ref="G227" si="130">SUM(G224:G226)</f>
        <v>0.2</v>
      </c>
      <c r="H227" s="21">
        <f t="shared" ref="H227" si="131">SUM(H224:H226)</f>
        <v>0.2</v>
      </c>
      <c r="I227" s="21">
        <f t="shared" ref="I227" si="132">SUM(I224:I226)</f>
        <v>4.9000000000000004</v>
      </c>
      <c r="J227" s="21">
        <f t="shared" ref="J227" si="133">SUM(J224:J226)</f>
        <v>24</v>
      </c>
      <c r="K227" s="27"/>
      <c r="L227" s="21">
        <f t="shared" ref="L227" ca="1" si="134">SUM(L224:L232)</f>
        <v>0</v>
      </c>
    </row>
    <row r="228" spans="1:12" ht="4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8" t="s">
        <v>78</v>
      </c>
      <c r="F228" s="59">
        <v>120</v>
      </c>
      <c r="G228" s="59">
        <v>0.63</v>
      </c>
      <c r="H228" s="59">
        <v>10.130000000000001</v>
      </c>
      <c r="I228" s="59">
        <v>2.3199999999999998</v>
      </c>
      <c r="J228" s="60">
        <v>104</v>
      </c>
      <c r="K228" s="60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2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61" t="s">
        <v>53</v>
      </c>
      <c r="F230" s="62">
        <v>150</v>
      </c>
      <c r="G230" s="62">
        <v>14</v>
      </c>
      <c r="H230" s="62">
        <v>8.5</v>
      </c>
      <c r="I230" s="62">
        <v>42</v>
      </c>
      <c r="J230" s="63">
        <v>301</v>
      </c>
      <c r="K230" s="63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2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61" t="s">
        <v>54</v>
      </c>
      <c r="F232" s="62">
        <v>215</v>
      </c>
      <c r="G232" s="62">
        <v>7.0000000000000007E-2</v>
      </c>
      <c r="H232" s="62">
        <v>0.01</v>
      </c>
      <c r="I232" s="62">
        <v>8.2100000000000009</v>
      </c>
      <c r="J232" s="63">
        <v>35</v>
      </c>
      <c r="K232" s="63"/>
      <c r="L232" s="51"/>
    </row>
    <row r="233" spans="1:12" ht="30" x14ac:dyDescent="0.25">
      <c r="A233" s="25"/>
      <c r="B233" s="16"/>
      <c r="C233" s="11"/>
      <c r="D233" s="7" t="s">
        <v>32</v>
      </c>
      <c r="E233" s="61" t="s">
        <v>79</v>
      </c>
      <c r="F233" s="62">
        <v>40</v>
      </c>
      <c r="G233" s="62">
        <v>2.52</v>
      </c>
      <c r="H233" s="62">
        <v>0.36</v>
      </c>
      <c r="I233" s="62">
        <v>18.84</v>
      </c>
      <c r="J233" s="63">
        <v>91</v>
      </c>
      <c r="K233" s="63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>
        <v>64.19</v>
      </c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525</v>
      </c>
      <c r="G237" s="21">
        <f t="shared" ref="G237" si="135">SUM(G228:G236)</f>
        <v>17.220000000000002</v>
      </c>
      <c r="H237" s="21">
        <f t="shared" ref="H237" si="136">SUM(H228:H236)</f>
        <v>19.000000000000004</v>
      </c>
      <c r="I237" s="21">
        <f t="shared" ref="I237" si="137">SUM(I228:I236)</f>
        <v>71.37</v>
      </c>
      <c r="J237" s="21">
        <f t="shared" ref="J237" si="138">SUM(J228:J236)</f>
        <v>531</v>
      </c>
      <c r="K237" s="27"/>
      <c r="L237" s="21">
        <f t="shared" ref="L237" ca="1" si="139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40">SUM(G238:G241)</f>
        <v>0</v>
      </c>
      <c r="H242" s="21">
        <f t="shared" ref="H242" si="141">SUM(H238:H241)</f>
        <v>0</v>
      </c>
      <c r="I242" s="21">
        <f t="shared" ref="I242" si="142">SUM(I238:I241)</f>
        <v>0</v>
      </c>
      <c r="J242" s="21">
        <f t="shared" ref="J242" si="143">SUM(J238:J241)</f>
        <v>0</v>
      </c>
      <c r="K242" s="27"/>
      <c r="L242" s="21">
        <f t="shared" ref="L242" ca="1" si="144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45">SUM(G243:G248)</f>
        <v>0</v>
      </c>
      <c r="H249" s="21">
        <f t="shared" ref="H249" si="146">SUM(H243:H248)</f>
        <v>0</v>
      </c>
      <c r="I249" s="21">
        <f t="shared" ref="I249" si="147">SUM(I243:I248)</f>
        <v>0</v>
      </c>
      <c r="J249" s="21">
        <f t="shared" ref="J249" si="148">SUM(J243:J248)</f>
        <v>0</v>
      </c>
      <c r="K249" s="27"/>
      <c r="L249" s="21">
        <f t="shared" ref="L249" ca="1" si="149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50">SUM(G250:G255)</f>
        <v>0</v>
      </c>
      <c r="H256" s="21">
        <f t="shared" ref="H256" si="151">SUM(H250:H255)</f>
        <v>0</v>
      </c>
      <c r="I256" s="21">
        <f t="shared" ref="I256" si="152">SUM(I250:I255)</f>
        <v>0</v>
      </c>
      <c r="J256" s="21">
        <f t="shared" ref="J256" si="153">SUM(J250:J255)</f>
        <v>0</v>
      </c>
      <c r="K256" s="27"/>
      <c r="L256" s="21">
        <f t="shared" ref="L256" ca="1" si="154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73" t="s">
        <v>4</v>
      </c>
      <c r="D257" s="74"/>
      <c r="E257" s="33"/>
      <c r="F257" s="34">
        <v>575</v>
      </c>
      <c r="G257" s="34">
        <v>17.22</v>
      </c>
      <c r="H257" s="34">
        <v>19</v>
      </c>
      <c r="I257" s="34">
        <v>71.37</v>
      </c>
      <c r="J257" s="34">
        <v>531</v>
      </c>
      <c r="K257" s="35"/>
      <c r="L257" s="34">
        <f t="shared" ref="L257" ca="1" si="155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56">SUM(G258:G264)</f>
        <v>0</v>
      </c>
      <c r="H265" s="21">
        <f t="shared" ref="H265" si="157">SUM(H258:H264)</f>
        <v>0</v>
      </c>
      <c r="I265" s="21">
        <f t="shared" ref="I265" si="158">SUM(I258:I264)</f>
        <v>0</v>
      </c>
      <c r="J265" s="21">
        <f t="shared" ref="J265" si="159">SUM(J258:J264)</f>
        <v>0</v>
      </c>
      <c r="K265" s="27"/>
      <c r="L265" s="21">
        <f t="shared" si="129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60">SUM(G266:G268)</f>
        <v>0</v>
      </c>
      <c r="H269" s="21">
        <f t="shared" ref="H269" si="161">SUM(H266:H268)</f>
        <v>0</v>
      </c>
      <c r="I269" s="21">
        <f t="shared" ref="I269" si="162">SUM(I266:I268)</f>
        <v>0</v>
      </c>
      <c r="J269" s="21">
        <f t="shared" ref="J269" si="163">SUM(J266:J268)</f>
        <v>0</v>
      </c>
      <c r="K269" s="27"/>
      <c r="L269" s="21">
        <f t="shared" ref="L269" ca="1" si="164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65">SUM(G270:G278)</f>
        <v>0</v>
      </c>
      <c r="H279" s="21">
        <f t="shared" ref="H279" si="166">SUM(H270:H278)</f>
        <v>0</v>
      </c>
      <c r="I279" s="21">
        <f t="shared" ref="I279" si="167">SUM(I270:I278)</f>
        <v>0</v>
      </c>
      <c r="J279" s="21">
        <f t="shared" ref="J279" si="168">SUM(J270:J278)</f>
        <v>0</v>
      </c>
      <c r="K279" s="27"/>
      <c r="L279" s="21">
        <f t="shared" ref="L279" ca="1" si="169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70">SUM(G280:G283)</f>
        <v>0</v>
      </c>
      <c r="H284" s="21">
        <f t="shared" ref="H284" si="171">SUM(H280:H283)</f>
        <v>0</v>
      </c>
      <c r="I284" s="21">
        <f t="shared" ref="I284" si="172">SUM(I280:I283)</f>
        <v>0</v>
      </c>
      <c r="J284" s="21">
        <f t="shared" ref="J284" si="173">SUM(J280:J283)</f>
        <v>0</v>
      </c>
      <c r="K284" s="27"/>
      <c r="L284" s="21">
        <f t="shared" ref="L284" ca="1" si="174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75">SUM(G285:G290)</f>
        <v>0</v>
      </c>
      <c r="H291" s="21">
        <f t="shared" ref="H291" si="176">SUM(H285:H290)</f>
        <v>0</v>
      </c>
      <c r="I291" s="21">
        <f t="shared" ref="I291" si="177">SUM(I285:I290)</f>
        <v>0</v>
      </c>
      <c r="J291" s="21">
        <f t="shared" ref="J291" si="178">SUM(J285:J290)</f>
        <v>0</v>
      </c>
      <c r="K291" s="27"/>
      <c r="L291" s="21">
        <f t="shared" ref="L291" ca="1" si="179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80">SUM(G292:G297)</f>
        <v>0</v>
      </c>
      <c r="H298" s="21">
        <f t="shared" ref="H298" si="181">SUM(H292:H297)</f>
        <v>0</v>
      </c>
      <c r="I298" s="21">
        <f t="shared" ref="I298" si="182">SUM(I292:I297)</f>
        <v>0</v>
      </c>
      <c r="J298" s="21">
        <f t="shared" ref="J298" si="183">SUM(J292:J297)</f>
        <v>0</v>
      </c>
      <c r="K298" s="27"/>
      <c r="L298" s="21">
        <f t="shared" ref="L298" ca="1" si="184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73" t="s">
        <v>4</v>
      </c>
      <c r="D299" s="74"/>
      <c r="E299" s="33"/>
      <c r="F299" s="34">
        <f>F265+F269+F279+F284+F291+F298</f>
        <v>0</v>
      </c>
      <c r="G299" s="34">
        <f t="shared" ref="G299" si="185">G265+G269+G279+G284+G291+G298</f>
        <v>0</v>
      </c>
      <c r="H299" s="34">
        <f t="shared" ref="H299" si="186">H265+H269+H279+H284+H291+H298</f>
        <v>0</v>
      </c>
      <c r="I299" s="34">
        <f t="shared" ref="I299" si="187">I265+I269+I279+I284+I291+I298</f>
        <v>0</v>
      </c>
      <c r="J299" s="34">
        <f t="shared" ref="J299" si="188">J265+J269+J279+J284+J291+J298</f>
        <v>0</v>
      </c>
      <c r="K299" s="35"/>
      <c r="L299" s="34">
        <f t="shared" ref="L299" ca="1" si="189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67"/>
      <c r="F300" s="68"/>
      <c r="G300" s="68"/>
      <c r="H300" s="68"/>
      <c r="I300" s="68"/>
      <c r="J300" s="69"/>
      <c r="K300" s="6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2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61"/>
      <c r="F302" s="62"/>
      <c r="G302" s="62"/>
      <c r="H302" s="62"/>
      <c r="I302" s="62"/>
      <c r="J302" s="63"/>
      <c r="K302" s="63"/>
      <c r="L302" s="51"/>
    </row>
    <row r="303" spans="1:12" ht="15" x14ac:dyDescent="0.25">
      <c r="A303" s="25"/>
      <c r="B303" s="16"/>
      <c r="C303" s="11"/>
      <c r="D303" s="7" t="s">
        <v>23</v>
      </c>
      <c r="E303" s="61"/>
      <c r="F303" s="62"/>
      <c r="G303" s="62"/>
      <c r="H303" s="62"/>
      <c r="I303" s="62"/>
      <c r="J303" s="63"/>
      <c r="K303" s="63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190">SUM(G300:G306)</f>
        <v>0</v>
      </c>
      <c r="H307" s="21">
        <f t="shared" ref="H307" si="191">SUM(H300:H306)</f>
        <v>0</v>
      </c>
      <c r="I307" s="21">
        <f t="shared" ref="I307" si="192">SUM(I300:I306)</f>
        <v>0</v>
      </c>
      <c r="J307" s="21">
        <f t="shared" ref="J307" si="193">SUM(J300:J306)</f>
        <v>0</v>
      </c>
      <c r="K307" s="27"/>
      <c r="L307" s="21">
        <f t="shared" ref="L307:L349" si="194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195">SUM(G308:G310)</f>
        <v>0</v>
      </c>
      <c r="H311" s="21">
        <f t="shared" ref="H311" si="196">SUM(H308:H310)</f>
        <v>0</v>
      </c>
      <c r="I311" s="21">
        <f t="shared" ref="I311" si="197">SUM(I308:I310)</f>
        <v>0</v>
      </c>
      <c r="J311" s="21">
        <f t="shared" ref="J311" si="198">SUM(J308:J310)</f>
        <v>0</v>
      </c>
      <c r="K311" s="27"/>
      <c r="L311" s="21">
        <f t="shared" ref="L311" ca="1" si="199">SUM(L308:L316)</f>
        <v>0</v>
      </c>
    </row>
    <row r="312" spans="1:12" ht="60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8" t="s">
        <v>80</v>
      </c>
      <c r="F312" s="59">
        <v>120</v>
      </c>
      <c r="G312" s="59">
        <v>1.56</v>
      </c>
      <c r="H312" s="59">
        <v>6.16</v>
      </c>
      <c r="I312" s="59">
        <v>7.78</v>
      </c>
      <c r="J312" s="60">
        <v>94</v>
      </c>
      <c r="K312" s="60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2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61" t="s">
        <v>81</v>
      </c>
      <c r="F314" s="62">
        <v>90</v>
      </c>
      <c r="G314" s="62">
        <v>10.45</v>
      </c>
      <c r="H314" s="62">
        <v>6.5</v>
      </c>
      <c r="I314" s="62">
        <v>3.27</v>
      </c>
      <c r="J314" s="63">
        <v>113</v>
      </c>
      <c r="K314" s="63"/>
      <c r="L314" s="51"/>
    </row>
    <row r="315" spans="1:12" ht="15" x14ac:dyDescent="0.25">
      <c r="A315" s="25"/>
      <c r="B315" s="16"/>
      <c r="C315" s="11"/>
      <c r="D315" s="7" t="s">
        <v>30</v>
      </c>
      <c r="E315" s="61" t="s">
        <v>82</v>
      </c>
      <c r="F315" s="62">
        <v>140</v>
      </c>
      <c r="G315" s="62">
        <v>3.57</v>
      </c>
      <c r="H315" s="62">
        <v>5.07</v>
      </c>
      <c r="I315" s="62">
        <v>37.35</v>
      </c>
      <c r="J315" s="63">
        <v>209</v>
      </c>
      <c r="K315" s="63"/>
      <c r="L315" s="51"/>
    </row>
    <row r="316" spans="1:12" ht="15" x14ac:dyDescent="0.25">
      <c r="A316" s="25"/>
      <c r="B316" s="16"/>
      <c r="C316" s="11"/>
      <c r="D316" s="7" t="s">
        <v>31</v>
      </c>
      <c r="E316" s="61" t="s">
        <v>83</v>
      </c>
      <c r="F316" s="62">
        <v>200</v>
      </c>
      <c r="G316" s="62">
        <v>0.1</v>
      </c>
      <c r="H316" s="62">
        <v>0.04</v>
      </c>
      <c r="I316" s="62">
        <v>10.71</v>
      </c>
      <c r="J316" s="63">
        <v>44</v>
      </c>
      <c r="K316" s="63"/>
      <c r="L316" s="51"/>
    </row>
    <row r="317" spans="1:12" ht="30" x14ac:dyDescent="0.25">
      <c r="A317" s="25"/>
      <c r="B317" s="16"/>
      <c r="C317" s="11"/>
      <c r="D317" s="7" t="s">
        <v>32</v>
      </c>
      <c r="E317" s="61" t="s">
        <v>46</v>
      </c>
      <c r="F317" s="62">
        <v>40</v>
      </c>
      <c r="G317" s="62">
        <v>2.52</v>
      </c>
      <c r="H317" s="62">
        <v>0.36</v>
      </c>
      <c r="I317" s="62">
        <v>18.84</v>
      </c>
      <c r="J317" s="63">
        <v>91</v>
      </c>
      <c r="K317" s="63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>
        <v>64.19</v>
      </c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v>530</v>
      </c>
      <c r="G321" s="21">
        <f t="shared" ref="G321" si="200">SUM(G312:G320)</f>
        <v>18.2</v>
      </c>
      <c r="H321" s="21">
        <f t="shared" ref="H321" si="201">SUM(H312:H320)</f>
        <v>18.13</v>
      </c>
      <c r="I321" s="21">
        <f t="shared" ref="I321" si="202">SUM(I312:I320)</f>
        <v>77.95</v>
      </c>
      <c r="J321" s="21">
        <f t="shared" ref="J321" si="203">SUM(J312:J320)</f>
        <v>551</v>
      </c>
      <c r="K321" s="27"/>
      <c r="L321" s="21">
        <f t="shared" ref="L321" ca="1" si="204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05">SUM(G322:G325)</f>
        <v>0</v>
      </c>
      <c r="H326" s="21">
        <f t="shared" ref="H326" si="206">SUM(H322:H325)</f>
        <v>0</v>
      </c>
      <c r="I326" s="21">
        <f t="shared" ref="I326" si="207">SUM(I322:I325)</f>
        <v>0</v>
      </c>
      <c r="J326" s="21">
        <f t="shared" ref="J326" si="208">SUM(J322:J325)</f>
        <v>0</v>
      </c>
      <c r="K326" s="27"/>
      <c r="L326" s="21">
        <f t="shared" ref="L326" ca="1" si="209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10">SUM(G327:G332)</f>
        <v>0</v>
      </c>
      <c r="H333" s="21">
        <f t="shared" ref="H333" si="211">SUM(H327:H332)</f>
        <v>0</v>
      </c>
      <c r="I333" s="21">
        <f t="shared" ref="I333" si="212">SUM(I327:I332)</f>
        <v>0</v>
      </c>
      <c r="J333" s="21">
        <f t="shared" ref="J333" si="213">SUM(J327:J332)</f>
        <v>0</v>
      </c>
      <c r="K333" s="27"/>
      <c r="L333" s="21">
        <f t="shared" ref="L333" ca="1" si="214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15">SUM(G334:G339)</f>
        <v>0</v>
      </c>
      <c r="H340" s="21">
        <f t="shared" ref="H340" si="216">SUM(H334:H339)</f>
        <v>0</v>
      </c>
      <c r="I340" s="21">
        <f t="shared" ref="I340" si="217">SUM(I334:I339)</f>
        <v>0</v>
      </c>
      <c r="J340" s="21">
        <f t="shared" ref="J340" si="218">SUM(J334:J339)</f>
        <v>0</v>
      </c>
      <c r="K340" s="27"/>
      <c r="L340" s="21">
        <f t="shared" ref="L340" ca="1" si="219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73" t="s">
        <v>4</v>
      </c>
      <c r="D341" s="74"/>
      <c r="E341" s="33"/>
      <c r="F341" s="34">
        <f>F307+F311+F321+F326+F333+F340</f>
        <v>530</v>
      </c>
      <c r="G341" s="34">
        <f t="shared" ref="G341" si="220">G307+G311+G321+G326+G333+G340</f>
        <v>18.2</v>
      </c>
      <c r="H341" s="34">
        <f t="shared" ref="H341" si="221">H307+H311+H321+H326+H333+H340</f>
        <v>18.13</v>
      </c>
      <c r="I341" s="34">
        <f t="shared" ref="I341" si="222">I307+I311+I321+I326+I333+I340</f>
        <v>77.95</v>
      </c>
      <c r="J341" s="34">
        <f t="shared" ref="J341" si="223">J307+J311+J321+J326+J333+J340</f>
        <v>551</v>
      </c>
      <c r="K341" s="35"/>
      <c r="L341" s="34">
        <f t="shared" ref="L341" ca="1" si="224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67"/>
      <c r="F342" s="68"/>
      <c r="G342" s="68"/>
      <c r="H342" s="68"/>
      <c r="I342" s="68"/>
      <c r="J342" s="69"/>
      <c r="K342" s="6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2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61"/>
      <c r="F344" s="62"/>
      <c r="G344" s="62"/>
      <c r="H344" s="62"/>
      <c r="I344" s="62"/>
      <c r="J344" s="63"/>
      <c r="K344" s="63"/>
      <c r="L344" s="51"/>
    </row>
    <row r="345" spans="1:12" ht="15" x14ac:dyDescent="0.25">
      <c r="A345" s="15"/>
      <c r="B345" s="16"/>
      <c r="C345" s="11"/>
      <c r="D345" s="7" t="s">
        <v>23</v>
      </c>
      <c r="E345" s="61"/>
      <c r="F345" s="62"/>
      <c r="G345" s="62"/>
      <c r="H345" s="62"/>
      <c r="I345" s="62"/>
      <c r="J345" s="63"/>
      <c r="K345" s="63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f>SUM(F342:F348)</f>
        <v>0</v>
      </c>
      <c r="G349" s="21">
        <f t="shared" ref="G349" si="225">SUM(G342:G348)</f>
        <v>0</v>
      </c>
      <c r="H349" s="21">
        <f t="shared" ref="H349" si="226">SUM(H342:H348)</f>
        <v>0</v>
      </c>
      <c r="I349" s="21">
        <f t="shared" ref="I349" si="227">SUM(I342:I348)</f>
        <v>0</v>
      </c>
      <c r="J349" s="21">
        <f t="shared" ref="J349" si="228">SUM(J342:J348)</f>
        <v>0</v>
      </c>
      <c r="K349" s="27"/>
      <c r="L349" s="21">
        <f t="shared" si="194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67" t="s">
        <v>77</v>
      </c>
      <c r="F350" s="68">
        <v>50</v>
      </c>
      <c r="G350" s="68">
        <v>0.2</v>
      </c>
      <c r="H350" s="68">
        <v>0.2</v>
      </c>
      <c r="I350" s="68">
        <v>4.9000000000000004</v>
      </c>
      <c r="J350" s="69">
        <v>24</v>
      </c>
      <c r="K350" s="69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50</v>
      </c>
      <c r="G353" s="21">
        <f t="shared" ref="G353" si="229">SUM(G350:G352)</f>
        <v>0.2</v>
      </c>
      <c r="H353" s="21">
        <f t="shared" ref="H353" si="230">SUM(H350:H352)</f>
        <v>0.2</v>
      </c>
      <c r="I353" s="21">
        <f t="shared" ref="I353" si="231">SUM(I350:I352)</f>
        <v>4.9000000000000004</v>
      </c>
      <c r="J353" s="21">
        <f t="shared" ref="J353" si="232">SUM(J350:J352)</f>
        <v>24</v>
      </c>
      <c r="K353" s="27"/>
      <c r="L353" s="21">
        <f t="shared" ref="L353" ca="1" si="233">SUM(L350:L358)</f>
        <v>0</v>
      </c>
    </row>
    <row r="354" spans="1:12" ht="4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8" t="s">
        <v>84</v>
      </c>
      <c r="F354" s="59">
        <v>120</v>
      </c>
      <c r="G354" s="59">
        <v>3.86</v>
      </c>
      <c r="H354" s="59">
        <v>8.74</v>
      </c>
      <c r="I354" s="59">
        <v>7.46</v>
      </c>
      <c r="J354" s="60">
        <v>125</v>
      </c>
      <c r="K354" s="60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2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61" t="s">
        <v>85</v>
      </c>
      <c r="F356" s="62">
        <v>160</v>
      </c>
      <c r="G356" s="62">
        <v>8.64</v>
      </c>
      <c r="H356" s="62">
        <v>7.5</v>
      </c>
      <c r="I356" s="62">
        <v>21.63</v>
      </c>
      <c r="J356" s="63">
        <v>189</v>
      </c>
      <c r="K356" s="63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2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64" t="s">
        <v>86</v>
      </c>
      <c r="F358" s="65">
        <v>200</v>
      </c>
      <c r="G358" s="65">
        <v>3.3</v>
      </c>
      <c r="H358" s="65">
        <v>1.51</v>
      </c>
      <c r="I358" s="65">
        <v>21.8</v>
      </c>
      <c r="J358" s="66">
        <v>120</v>
      </c>
      <c r="K358" s="66"/>
      <c r="L358" s="51"/>
    </row>
    <row r="359" spans="1:12" ht="30" x14ac:dyDescent="0.25">
      <c r="A359" s="15"/>
      <c r="B359" s="16"/>
      <c r="C359" s="11"/>
      <c r="D359" s="7" t="s">
        <v>32</v>
      </c>
      <c r="E359" s="61" t="s">
        <v>67</v>
      </c>
      <c r="F359" s="62">
        <v>40</v>
      </c>
      <c r="G359" s="62">
        <v>2.52</v>
      </c>
      <c r="H359" s="62">
        <v>0.36</v>
      </c>
      <c r="I359" s="62">
        <v>18.84</v>
      </c>
      <c r="J359" s="63">
        <v>91</v>
      </c>
      <c r="K359" s="63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>
        <v>64.19</v>
      </c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v>510</v>
      </c>
      <c r="G363" s="21">
        <f t="shared" ref="G363" si="234">SUM(G354:G362)</f>
        <v>18.32</v>
      </c>
      <c r="H363" s="21">
        <f t="shared" ref="H363" si="235">SUM(H354:H362)</f>
        <v>18.110000000000003</v>
      </c>
      <c r="I363" s="21">
        <f t="shared" ref="I363" si="236">SUM(I354:I362)</f>
        <v>69.73</v>
      </c>
      <c r="J363" s="21">
        <f t="shared" ref="J363" si="237">SUM(J354:J362)</f>
        <v>525</v>
      </c>
      <c r="K363" s="27"/>
      <c r="L363" s="21">
        <f t="shared" ref="L363" ca="1" si="238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39">SUM(G364:G367)</f>
        <v>0</v>
      </c>
      <c r="H368" s="21">
        <f t="shared" ref="H368" si="240">SUM(H364:H367)</f>
        <v>0</v>
      </c>
      <c r="I368" s="21">
        <f t="shared" ref="I368" si="241">SUM(I364:I367)</f>
        <v>0</v>
      </c>
      <c r="J368" s="21">
        <f t="shared" ref="J368" si="242">SUM(J364:J367)</f>
        <v>0</v>
      </c>
      <c r="K368" s="27"/>
      <c r="L368" s="21">
        <f t="shared" ref="L368" ca="1" si="243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44">SUM(G369:G374)</f>
        <v>0</v>
      </c>
      <c r="H375" s="21">
        <f t="shared" ref="H375" si="245">SUM(H369:H374)</f>
        <v>0</v>
      </c>
      <c r="I375" s="21">
        <f t="shared" ref="I375" si="246">SUM(I369:I374)</f>
        <v>0</v>
      </c>
      <c r="J375" s="21">
        <f t="shared" ref="J375" si="247">SUM(J369:J374)</f>
        <v>0</v>
      </c>
      <c r="K375" s="27"/>
      <c r="L375" s="21">
        <f t="shared" ref="L375" ca="1" si="24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49">SUM(G376:G381)</f>
        <v>0</v>
      </c>
      <c r="H382" s="21">
        <f t="shared" ref="H382" si="250">SUM(H376:H381)</f>
        <v>0</v>
      </c>
      <c r="I382" s="21">
        <f t="shared" ref="I382" si="251">SUM(I376:I381)</f>
        <v>0</v>
      </c>
      <c r="J382" s="21">
        <f t="shared" ref="J382" si="252">SUM(J376:J381)</f>
        <v>0</v>
      </c>
      <c r="K382" s="27"/>
      <c r="L382" s="21">
        <f t="shared" ref="L382" ca="1" si="253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73" t="s">
        <v>4</v>
      </c>
      <c r="D383" s="74"/>
      <c r="E383" s="33"/>
      <c r="F383" s="34">
        <f>F349+F353+F363+F368+F375+F382</f>
        <v>560</v>
      </c>
      <c r="G383" s="34">
        <f t="shared" ref="G383" si="254">G349+G353+G363+G368+G375+G382</f>
        <v>18.52</v>
      </c>
      <c r="H383" s="34">
        <f t="shared" ref="H383" si="255">H349+H353+H363+H368+H375+H382</f>
        <v>18.310000000000002</v>
      </c>
      <c r="I383" s="34">
        <f t="shared" ref="I383" si="256">I349+I353+I363+I368+I375+I382</f>
        <v>74.63000000000001</v>
      </c>
      <c r="J383" s="34">
        <f t="shared" ref="J383" si="257">J349+J353+J363+J368+J375+J382</f>
        <v>549</v>
      </c>
      <c r="K383" s="35"/>
      <c r="L383" s="34">
        <f t="shared" ref="L383" ca="1" si="258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67"/>
      <c r="F384" s="68"/>
      <c r="G384" s="68"/>
      <c r="H384" s="68"/>
      <c r="I384" s="68"/>
      <c r="J384" s="69"/>
      <c r="K384" s="69"/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2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61"/>
      <c r="F386" s="62"/>
      <c r="G386" s="62"/>
      <c r="H386" s="62"/>
      <c r="I386" s="62"/>
      <c r="J386" s="63"/>
      <c r="K386" s="63"/>
      <c r="L386" s="51"/>
    </row>
    <row r="387" spans="1:12" ht="15" x14ac:dyDescent="0.25">
      <c r="A387" s="25"/>
      <c r="B387" s="16"/>
      <c r="C387" s="11"/>
      <c r="D387" s="7" t="s">
        <v>23</v>
      </c>
      <c r="E387" s="61"/>
      <c r="F387" s="62"/>
      <c r="G387" s="62"/>
      <c r="H387" s="62"/>
      <c r="I387" s="62"/>
      <c r="J387" s="63"/>
      <c r="K387" s="63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59">SUM(G384:G390)</f>
        <v>0</v>
      </c>
      <c r="H391" s="21">
        <f t="shared" ref="H391" si="260">SUM(H384:H390)</f>
        <v>0</v>
      </c>
      <c r="I391" s="21">
        <f t="shared" ref="I391" si="261">SUM(I384:I390)</f>
        <v>0</v>
      </c>
      <c r="J391" s="21">
        <f t="shared" ref="J391" si="262">SUM(J384:J390)</f>
        <v>0</v>
      </c>
      <c r="K391" s="27"/>
      <c r="L391" s="21">
        <f t="shared" ref="L391:L433" si="263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64">SUM(G392:G394)</f>
        <v>0</v>
      </c>
      <c r="H395" s="21">
        <f t="shared" ref="H395" si="265">SUM(H392:H394)</f>
        <v>0</v>
      </c>
      <c r="I395" s="21">
        <f t="shared" ref="I395" si="266">SUM(I392:I394)</f>
        <v>0</v>
      </c>
      <c r="J395" s="21">
        <f t="shared" ref="J395" si="267">SUM(J392:J394)</f>
        <v>0</v>
      </c>
      <c r="K395" s="27"/>
      <c r="L395" s="21">
        <f t="shared" ref="L395" ca="1" si="268">SUM(L392:L400)</f>
        <v>0</v>
      </c>
    </row>
    <row r="396" spans="1:12" ht="60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8" t="s">
        <v>87</v>
      </c>
      <c r="F396" s="59">
        <v>120</v>
      </c>
      <c r="G396" s="59">
        <v>1.55</v>
      </c>
      <c r="H396" s="59">
        <v>6.12</v>
      </c>
      <c r="I396" s="59">
        <v>6.63</v>
      </c>
      <c r="J396" s="60">
        <v>89</v>
      </c>
      <c r="K396" s="60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2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61" t="s">
        <v>50</v>
      </c>
      <c r="F398" s="62" t="s">
        <v>57</v>
      </c>
      <c r="G398" s="62">
        <v>8.6</v>
      </c>
      <c r="H398" s="62">
        <v>4.8</v>
      </c>
      <c r="I398" s="62">
        <v>11.75</v>
      </c>
      <c r="J398" s="63">
        <v>125</v>
      </c>
      <c r="K398" s="63"/>
      <c r="L398" s="51"/>
    </row>
    <row r="399" spans="1:12" ht="15" x14ac:dyDescent="0.25">
      <c r="A399" s="25"/>
      <c r="B399" s="16"/>
      <c r="C399" s="11"/>
      <c r="D399" s="7" t="s">
        <v>30</v>
      </c>
      <c r="E399" s="61" t="s">
        <v>88</v>
      </c>
      <c r="F399" s="62">
        <v>140</v>
      </c>
      <c r="G399" s="62">
        <v>5.39</v>
      </c>
      <c r="H399" s="62">
        <v>6.65</v>
      </c>
      <c r="I399" s="62">
        <v>29.98</v>
      </c>
      <c r="J399" s="63">
        <v>201</v>
      </c>
      <c r="K399" s="63"/>
      <c r="L399" s="51"/>
    </row>
    <row r="400" spans="1:12" ht="15" x14ac:dyDescent="0.25">
      <c r="A400" s="25"/>
      <c r="B400" s="16"/>
      <c r="C400" s="11"/>
      <c r="D400" s="7" t="s">
        <v>31</v>
      </c>
      <c r="E400" s="61" t="s">
        <v>89</v>
      </c>
      <c r="F400" s="62">
        <v>208</v>
      </c>
      <c r="G400" s="62">
        <v>0.01</v>
      </c>
      <c r="H400" s="62">
        <v>0.16</v>
      </c>
      <c r="I400" s="62">
        <v>9.84</v>
      </c>
      <c r="J400" s="63">
        <v>47</v>
      </c>
      <c r="K400" s="63"/>
      <c r="L400" s="51"/>
    </row>
    <row r="401" spans="1:12" ht="30" x14ac:dyDescent="0.25">
      <c r="A401" s="25"/>
      <c r="B401" s="16"/>
      <c r="C401" s="11"/>
      <c r="D401" s="7" t="s">
        <v>32</v>
      </c>
      <c r="E401" s="61" t="s">
        <v>67</v>
      </c>
      <c r="F401" s="62">
        <v>40</v>
      </c>
      <c r="G401" s="62">
        <v>2.52</v>
      </c>
      <c r="H401" s="62">
        <v>0.36</v>
      </c>
      <c r="I401" s="62">
        <v>18.84</v>
      </c>
      <c r="J401" s="63">
        <v>91</v>
      </c>
      <c r="K401" s="63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>
        <v>64.19</v>
      </c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v>548</v>
      </c>
      <c r="G405" s="21">
        <f t="shared" ref="G405" si="269">SUM(G396:G404)</f>
        <v>18.07</v>
      </c>
      <c r="H405" s="21">
        <f t="shared" ref="H405" si="270">SUM(H396:H404)</f>
        <v>18.09</v>
      </c>
      <c r="I405" s="21">
        <f t="shared" ref="I405" si="271">SUM(I396:I404)</f>
        <v>77.040000000000006</v>
      </c>
      <c r="J405" s="21">
        <f t="shared" ref="J405" si="272">SUM(J396:J404)</f>
        <v>553</v>
      </c>
      <c r="K405" s="27"/>
      <c r="L405" s="21">
        <f t="shared" ref="L405" ca="1" si="273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74">SUM(G406:G409)</f>
        <v>0</v>
      </c>
      <c r="H410" s="21">
        <f t="shared" ref="H410" si="275">SUM(H406:H409)</f>
        <v>0</v>
      </c>
      <c r="I410" s="21">
        <f t="shared" ref="I410" si="276">SUM(I406:I409)</f>
        <v>0</v>
      </c>
      <c r="J410" s="21">
        <f t="shared" ref="J410" si="277">SUM(J406:J409)</f>
        <v>0</v>
      </c>
      <c r="K410" s="27"/>
      <c r="L410" s="21">
        <f t="shared" ref="L410" ca="1" si="278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79">SUM(G411:G416)</f>
        <v>0</v>
      </c>
      <c r="H417" s="21">
        <f t="shared" ref="H417" si="280">SUM(H411:H416)</f>
        <v>0</v>
      </c>
      <c r="I417" s="21">
        <f t="shared" ref="I417" si="281">SUM(I411:I416)</f>
        <v>0</v>
      </c>
      <c r="J417" s="21">
        <f t="shared" ref="J417" si="282">SUM(J411:J416)</f>
        <v>0</v>
      </c>
      <c r="K417" s="27"/>
      <c r="L417" s="21">
        <f t="shared" ref="L417" ca="1" si="283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84">SUM(G418:G423)</f>
        <v>0</v>
      </c>
      <c r="H424" s="21">
        <f t="shared" ref="H424" si="285">SUM(H418:H423)</f>
        <v>0</v>
      </c>
      <c r="I424" s="21">
        <f t="shared" ref="I424" si="286">SUM(I418:I423)</f>
        <v>0</v>
      </c>
      <c r="J424" s="21">
        <f t="shared" ref="J424" si="287">SUM(J418:J423)</f>
        <v>0</v>
      </c>
      <c r="K424" s="27"/>
      <c r="L424" s="21">
        <f t="shared" ref="L424" ca="1" si="288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73" t="s">
        <v>4</v>
      </c>
      <c r="D425" s="74"/>
      <c r="E425" s="33"/>
      <c r="F425" s="34">
        <v>548</v>
      </c>
      <c r="G425" s="34">
        <f t="shared" ref="G425" si="289">G391+G395+G405+G410+G417+G424</f>
        <v>18.07</v>
      </c>
      <c r="H425" s="34">
        <f t="shared" ref="H425" si="290">H391+H395+H405+H410+H417+H424</f>
        <v>18.09</v>
      </c>
      <c r="I425" s="34">
        <f t="shared" ref="I425" si="291">I391+I395+I405+I410+I417+I424</f>
        <v>77.040000000000006</v>
      </c>
      <c r="J425" s="34">
        <f t="shared" ref="J425" si="292">J391+J395+J405+J410+J417+J424</f>
        <v>553</v>
      </c>
      <c r="K425" s="35"/>
      <c r="L425" s="34">
        <f t="shared" ref="L425" ca="1" si="293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67"/>
      <c r="F426" s="68"/>
      <c r="G426" s="68"/>
      <c r="H426" s="68"/>
      <c r="I426" s="68"/>
      <c r="J426" s="69"/>
      <c r="K426" s="6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2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61"/>
      <c r="F428" s="62"/>
      <c r="G428" s="62"/>
      <c r="H428" s="62"/>
      <c r="I428" s="62"/>
      <c r="J428" s="63"/>
      <c r="K428" s="63"/>
      <c r="L428" s="51"/>
    </row>
    <row r="429" spans="1:12" ht="15" x14ac:dyDescent="0.25">
      <c r="A429" s="25"/>
      <c r="B429" s="16"/>
      <c r="C429" s="11"/>
      <c r="D429" s="7" t="s">
        <v>23</v>
      </c>
      <c r="E429" s="61"/>
      <c r="F429" s="62"/>
      <c r="G429" s="62"/>
      <c r="H429" s="62"/>
      <c r="I429" s="62"/>
      <c r="J429" s="63"/>
      <c r="K429" s="63"/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f>SUM(F426:F432)</f>
        <v>0</v>
      </c>
      <c r="G433" s="21">
        <f t="shared" ref="G433" si="294">SUM(G426:G432)</f>
        <v>0</v>
      </c>
      <c r="H433" s="21">
        <f t="shared" ref="H433" si="295">SUM(H426:H432)</f>
        <v>0</v>
      </c>
      <c r="I433" s="21">
        <f t="shared" ref="I433" si="296">SUM(I426:I432)</f>
        <v>0</v>
      </c>
      <c r="J433" s="21">
        <f t="shared" ref="J433" si="297">SUM(J426:J432)</f>
        <v>0</v>
      </c>
      <c r="K433" s="27"/>
      <c r="L433" s="21">
        <f t="shared" si="263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67" t="s">
        <v>77</v>
      </c>
      <c r="F434" s="68">
        <v>50</v>
      </c>
      <c r="G434" s="68">
        <v>0.2</v>
      </c>
      <c r="H434" s="68">
        <v>0.2</v>
      </c>
      <c r="I434" s="68">
        <v>4.9000000000000004</v>
      </c>
      <c r="J434" s="69">
        <v>24</v>
      </c>
      <c r="K434" s="69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50</v>
      </c>
      <c r="G437" s="21">
        <f t="shared" ref="G437" si="298">SUM(G434:G436)</f>
        <v>0.2</v>
      </c>
      <c r="H437" s="21">
        <f t="shared" ref="H437" si="299">SUM(H434:H436)</f>
        <v>0.2</v>
      </c>
      <c r="I437" s="21">
        <f t="shared" ref="I437" si="300">SUM(I434:I436)</f>
        <v>4.9000000000000004</v>
      </c>
      <c r="J437" s="21">
        <f t="shared" ref="J437" si="301">SUM(J434:J436)</f>
        <v>24</v>
      </c>
      <c r="K437" s="27"/>
      <c r="L437" s="21">
        <f t="shared" ref="L437" ca="1" si="302">SUM(L434:L442)</f>
        <v>0</v>
      </c>
    </row>
    <row r="438" spans="1:12" ht="60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8" t="s">
        <v>90</v>
      </c>
      <c r="F438" s="59">
        <v>120</v>
      </c>
      <c r="G438" s="59">
        <v>1.3</v>
      </c>
      <c r="H438" s="59">
        <v>6.19</v>
      </c>
      <c r="I438" s="59">
        <v>6.6</v>
      </c>
      <c r="J438" s="60">
        <v>88</v>
      </c>
      <c r="K438" s="60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2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61" t="s">
        <v>91</v>
      </c>
      <c r="F440" s="62">
        <v>160</v>
      </c>
      <c r="G440" s="62">
        <v>13.14</v>
      </c>
      <c r="H440" s="62">
        <v>12</v>
      </c>
      <c r="I440" s="62">
        <v>34</v>
      </c>
      <c r="J440" s="63">
        <v>297</v>
      </c>
      <c r="K440" s="63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2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64" t="s">
        <v>92</v>
      </c>
      <c r="F442" s="65">
        <v>215</v>
      </c>
      <c r="G442" s="65">
        <v>7.0000000000000007E-2</v>
      </c>
      <c r="H442" s="65">
        <v>0.01</v>
      </c>
      <c r="I442" s="65">
        <v>8.2100000000000009</v>
      </c>
      <c r="J442" s="66">
        <v>35</v>
      </c>
      <c r="K442" s="66"/>
      <c r="L442" s="51"/>
    </row>
    <row r="443" spans="1:12" ht="30" x14ac:dyDescent="0.25">
      <c r="A443" s="25"/>
      <c r="B443" s="16"/>
      <c r="C443" s="11"/>
      <c r="D443" s="7" t="s">
        <v>32</v>
      </c>
      <c r="E443" s="61" t="s">
        <v>67</v>
      </c>
      <c r="F443" s="62">
        <v>40</v>
      </c>
      <c r="G443" s="62">
        <v>2.52</v>
      </c>
      <c r="H443" s="62">
        <v>0.36</v>
      </c>
      <c r="I443" s="62">
        <v>18.84</v>
      </c>
      <c r="J443" s="63">
        <v>91</v>
      </c>
      <c r="K443" s="63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>
        <v>64.19</v>
      </c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535</v>
      </c>
      <c r="G447" s="21">
        <f t="shared" ref="G447" si="303">SUM(G438:G446)</f>
        <v>17.03</v>
      </c>
      <c r="H447" s="21">
        <f t="shared" ref="H447" si="304">SUM(H438:H446)</f>
        <v>18.560000000000002</v>
      </c>
      <c r="I447" s="21">
        <f t="shared" ref="I447" si="305">SUM(I438:I446)</f>
        <v>67.650000000000006</v>
      </c>
      <c r="J447" s="21">
        <f t="shared" ref="J447" si="306">SUM(J438:J446)</f>
        <v>511</v>
      </c>
      <c r="K447" s="27"/>
      <c r="L447" s="21">
        <f t="shared" ref="L447" ca="1" si="307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08">SUM(G448:G451)</f>
        <v>0</v>
      </c>
      <c r="H452" s="21">
        <f t="shared" ref="H452" si="309">SUM(H448:H451)</f>
        <v>0</v>
      </c>
      <c r="I452" s="21">
        <f t="shared" ref="I452" si="310">SUM(I448:I451)</f>
        <v>0</v>
      </c>
      <c r="J452" s="21">
        <f t="shared" ref="J452" si="311">SUM(J448:J451)</f>
        <v>0</v>
      </c>
      <c r="K452" s="27"/>
      <c r="L452" s="21">
        <f t="shared" ref="L452" ca="1" si="312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13">SUM(G453:G458)</f>
        <v>0</v>
      </c>
      <c r="H459" s="21">
        <f t="shared" ref="H459" si="314">SUM(H453:H458)</f>
        <v>0</v>
      </c>
      <c r="I459" s="21">
        <f t="shared" ref="I459" si="315">SUM(I453:I458)</f>
        <v>0</v>
      </c>
      <c r="J459" s="21">
        <f t="shared" ref="J459" si="316">SUM(J453:J458)</f>
        <v>0</v>
      </c>
      <c r="K459" s="27"/>
      <c r="L459" s="21">
        <f t="shared" ref="L459" ca="1" si="31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18">SUM(G460:G465)</f>
        <v>0</v>
      </c>
      <c r="H466" s="21">
        <f t="shared" ref="H466" si="319">SUM(H460:H465)</f>
        <v>0</v>
      </c>
      <c r="I466" s="21">
        <f t="shared" ref="I466" si="320">SUM(I460:I465)</f>
        <v>0</v>
      </c>
      <c r="J466" s="21">
        <f t="shared" ref="J466" si="321">SUM(J460:J465)</f>
        <v>0</v>
      </c>
      <c r="K466" s="27"/>
      <c r="L466" s="21">
        <f t="shared" ref="L466" ca="1" si="322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73" t="s">
        <v>4</v>
      </c>
      <c r="D467" s="74"/>
      <c r="E467" s="33"/>
      <c r="F467" s="34">
        <f>F433+F437+F447+F452+F459+F466</f>
        <v>585</v>
      </c>
      <c r="G467" s="34">
        <f t="shared" ref="G467" si="323">G433+G437+G447+G452+G459+G466</f>
        <v>17.23</v>
      </c>
      <c r="H467" s="34">
        <f t="shared" ref="H467" si="324">H433+H437+H447+H452+H459+H466</f>
        <v>18.760000000000002</v>
      </c>
      <c r="I467" s="34">
        <f t="shared" ref="I467" si="325">I433+I437+I447+I452+I459+I466</f>
        <v>72.550000000000011</v>
      </c>
      <c r="J467" s="34">
        <f t="shared" ref="J467" si="326">J433+J437+J447+J452+J459+J466</f>
        <v>535</v>
      </c>
      <c r="K467" s="35"/>
      <c r="L467" s="34">
        <f t="shared" ref="L467" ca="1" si="327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67"/>
      <c r="F468" s="68"/>
      <c r="G468" s="68"/>
      <c r="H468" s="68"/>
      <c r="I468" s="68"/>
      <c r="J468" s="69"/>
      <c r="K468" s="6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2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61"/>
      <c r="F470" s="62"/>
      <c r="G470" s="62"/>
      <c r="H470" s="62"/>
      <c r="I470" s="62"/>
      <c r="J470" s="63"/>
      <c r="K470" s="63"/>
      <c r="L470" s="51"/>
    </row>
    <row r="471" spans="1:12" ht="15" x14ac:dyDescent="0.25">
      <c r="A471" s="25"/>
      <c r="B471" s="16"/>
      <c r="C471" s="11"/>
      <c r="D471" s="7" t="s">
        <v>23</v>
      </c>
      <c r="E471" s="61"/>
      <c r="F471" s="62"/>
      <c r="G471" s="62"/>
      <c r="H471" s="62"/>
      <c r="I471" s="62"/>
      <c r="J471" s="63"/>
      <c r="K471" s="63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28">SUM(G468:G474)</f>
        <v>0</v>
      </c>
      <c r="H475" s="21">
        <f t="shared" ref="H475" si="329">SUM(H468:H474)</f>
        <v>0</v>
      </c>
      <c r="I475" s="21">
        <f t="shared" ref="I475" si="330">SUM(I468:I474)</f>
        <v>0</v>
      </c>
      <c r="J475" s="21">
        <f t="shared" ref="J475" si="331">SUM(J468:J474)</f>
        <v>0</v>
      </c>
      <c r="K475" s="27"/>
      <c r="L475" s="21">
        <f t="shared" ref="L475:L517" si="332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33">SUM(G476:G478)</f>
        <v>0</v>
      </c>
      <c r="H479" s="21">
        <f t="shared" ref="H479" si="334">SUM(H476:H478)</f>
        <v>0</v>
      </c>
      <c r="I479" s="21">
        <f t="shared" ref="I479" si="335">SUM(I476:I478)</f>
        <v>0</v>
      </c>
      <c r="J479" s="21">
        <f t="shared" ref="J479" si="336">SUM(J476:J478)</f>
        <v>0</v>
      </c>
      <c r="K479" s="27"/>
      <c r="L479" s="21">
        <f t="shared" ref="L479" ca="1" si="337">SUM(L476:L484)</f>
        <v>0</v>
      </c>
    </row>
    <row r="480" spans="1:12" ht="4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8" t="s">
        <v>75</v>
      </c>
      <c r="F480" s="59">
        <v>120</v>
      </c>
      <c r="G480" s="59">
        <v>1.62</v>
      </c>
      <c r="H480" s="59">
        <v>6.1</v>
      </c>
      <c r="I480" s="59">
        <v>6.92</v>
      </c>
      <c r="J480" s="60">
        <v>90</v>
      </c>
      <c r="K480" s="60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2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61" t="s">
        <v>52</v>
      </c>
      <c r="F482" s="62">
        <v>90</v>
      </c>
      <c r="G482" s="62">
        <v>9.8000000000000007</v>
      </c>
      <c r="H482" s="62">
        <v>2.0099999999999998</v>
      </c>
      <c r="I482" s="62">
        <v>10.199999999999999</v>
      </c>
      <c r="J482" s="63">
        <v>98</v>
      </c>
      <c r="K482" s="63"/>
      <c r="L482" s="51"/>
    </row>
    <row r="483" spans="1:12" ht="15" x14ac:dyDescent="0.25">
      <c r="A483" s="25"/>
      <c r="B483" s="16"/>
      <c r="C483" s="11"/>
      <c r="D483" s="7" t="s">
        <v>30</v>
      </c>
      <c r="E483" s="61" t="s">
        <v>93</v>
      </c>
      <c r="F483" s="62">
        <v>145</v>
      </c>
      <c r="G483" s="62">
        <v>3.1</v>
      </c>
      <c r="H483" s="62">
        <v>7.97</v>
      </c>
      <c r="I483" s="62">
        <v>20.6</v>
      </c>
      <c r="J483" s="63">
        <v>169</v>
      </c>
      <c r="K483" s="63"/>
      <c r="L483" s="51"/>
    </row>
    <row r="484" spans="1:12" ht="15" x14ac:dyDescent="0.25">
      <c r="A484" s="25"/>
      <c r="B484" s="16"/>
      <c r="C484" s="11"/>
      <c r="D484" s="7" t="s">
        <v>31</v>
      </c>
      <c r="E484" s="64" t="s">
        <v>94</v>
      </c>
      <c r="F484" s="65">
        <v>215</v>
      </c>
      <c r="G484" s="65">
        <v>7.0000000000000007E-2</v>
      </c>
      <c r="H484" s="65">
        <v>0.01</v>
      </c>
      <c r="I484" s="65">
        <v>8.2100000000000009</v>
      </c>
      <c r="J484" s="66">
        <v>35</v>
      </c>
      <c r="K484" s="66"/>
      <c r="L484" s="51"/>
    </row>
    <row r="485" spans="1:12" ht="30" x14ac:dyDescent="0.25">
      <c r="A485" s="25"/>
      <c r="B485" s="16"/>
      <c r="C485" s="11"/>
      <c r="D485" s="7" t="s">
        <v>32</v>
      </c>
      <c r="E485" s="61" t="s">
        <v>67</v>
      </c>
      <c r="F485" s="62">
        <v>40</v>
      </c>
      <c r="G485" s="62">
        <v>2.52</v>
      </c>
      <c r="H485" s="62">
        <v>0.36</v>
      </c>
      <c r="I485" s="62">
        <v>18.84</v>
      </c>
      <c r="J485" s="63">
        <v>91</v>
      </c>
      <c r="K485" s="63"/>
      <c r="L485" s="51"/>
    </row>
    <row r="486" spans="1:12" ht="15" x14ac:dyDescent="0.25">
      <c r="A486" s="25"/>
      <c r="B486" s="16"/>
      <c r="C486" s="11"/>
      <c r="D486" s="7" t="s">
        <v>33</v>
      </c>
      <c r="E486" s="50" t="s">
        <v>95</v>
      </c>
      <c r="F486" s="51" t="s">
        <v>96</v>
      </c>
      <c r="G486" s="51">
        <v>1.21</v>
      </c>
      <c r="H486" s="51">
        <v>3.62</v>
      </c>
      <c r="I486" s="51">
        <v>10.25</v>
      </c>
      <c r="J486" s="51">
        <v>79</v>
      </c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>
        <v>64.19</v>
      </c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v>565</v>
      </c>
      <c r="G489" s="21">
        <f t="shared" ref="G489" si="338">SUM(G480:G488)</f>
        <v>18.320000000000004</v>
      </c>
      <c r="H489" s="21">
        <f t="shared" ref="H489" si="339">SUM(H480:H488)</f>
        <v>20.07</v>
      </c>
      <c r="I489" s="21">
        <f t="shared" ref="I489" si="340">SUM(I480:I488)</f>
        <v>75.02</v>
      </c>
      <c r="J489" s="21">
        <f t="shared" ref="J489" si="341">SUM(J480:J488)</f>
        <v>562</v>
      </c>
      <c r="K489" s="27"/>
      <c r="L489" s="21">
        <f t="shared" ref="L489" ca="1" si="342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43">SUM(G490:G493)</f>
        <v>0</v>
      </c>
      <c r="H494" s="21">
        <f t="shared" ref="H494" si="344">SUM(H490:H493)</f>
        <v>0</v>
      </c>
      <c r="I494" s="21">
        <f t="shared" ref="I494" si="345">SUM(I490:I493)</f>
        <v>0</v>
      </c>
      <c r="J494" s="21">
        <f t="shared" ref="J494" si="346">SUM(J490:J493)</f>
        <v>0</v>
      </c>
      <c r="K494" s="27"/>
      <c r="L494" s="21">
        <f t="shared" ref="L494" ca="1" si="347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48">SUM(G495:G500)</f>
        <v>0</v>
      </c>
      <c r="H501" s="21">
        <f t="shared" ref="H501" si="349">SUM(H495:H500)</f>
        <v>0</v>
      </c>
      <c r="I501" s="21">
        <f t="shared" ref="I501" si="350">SUM(I495:I500)</f>
        <v>0</v>
      </c>
      <c r="J501" s="21">
        <f t="shared" ref="J501" si="351">SUM(J495:J500)</f>
        <v>0</v>
      </c>
      <c r="K501" s="27"/>
      <c r="L501" s="21">
        <f t="shared" ref="L501" ca="1" si="352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53">SUM(G502:G507)</f>
        <v>0</v>
      </c>
      <c r="H508" s="21">
        <f t="shared" ref="H508" si="354">SUM(H502:H507)</f>
        <v>0</v>
      </c>
      <c r="I508" s="21">
        <f t="shared" ref="I508" si="355">SUM(I502:I507)</f>
        <v>0</v>
      </c>
      <c r="J508" s="21">
        <f t="shared" ref="J508" si="356">SUM(J502:J507)</f>
        <v>0</v>
      </c>
      <c r="K508" s="27"/>
      <c r="L508" s="21">
        <f t="shared" ref="L508" ca="1" si="357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73" t="s">
        <v>4</v>
      </c>
      <c r="D509" s="74"/>
      <c r="E509" s="33"/>
      <c r="F509" s="34">
        <f>F475+F479+F489+F494+F501+F508</f>
        <v>565</v>
      </c>
      <c r="G509" s="34">
        <f t="shared" ref="G509" si="358">G475+G479+G489+G494+G501+G508</f>
        <v>18.320000000000004</v>
      </c>
      <c r="H509" s="34">
        <f t="shared" ref="H509" si="359">H475+H479+H489+H494+H501+H508</f>
        <v>20.07</v>
      </c>
      <c r="I509" s="34">
        <f t="shared" ref="I509" si="360">I475+I479+I489+I494+I501+I508</f>
        <v>75.02</v>
      </c>
      <c r="J509" s="34">
        <f t="shared" ref="J509" si="361">J475+J479+J489+J494+J501+J508</f>
        <v>562</v>
      </c>
      <c r="K509" s="35"/>
      <c r="L509" s="34">
        <f t="shared" ref="L509" ca="1" si="362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67"/>
      <c r="F510" s="68"/>
      <c r="G510" s="68"/>
      <c r="H510" s="68"/>
      <c r="I510" s="68"/>
      <c r="J510" s="69"/>
      <c r="K510" s="6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2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61"/>
      <c r="F512" s="62"/>
      <c r="G512" s="62"/>
      <c r="H512" s="62"/>
      <c r="I512" s="62"/>
      <c r="J512" s="63"/>
      <c r="K512" s="63"/>
      <c r="L512" s="51"/>
    </row>
    <row r="513" spans="1:12" ht="15" x14ac:dyDescent="0.25">
      <c r="A513" s="25"/>
      <c r="B513" s="16"/>
      <c r="C513" s="11"/>
      <c r="D513" s="7" t="s">
        <v>23</v>
      </c>
      <c r="E513" s="61"/>
      <c r="F513" s="62"/>
      <c r="G513" s="62"/>
      <c r="H513" s="62"/>
      <c r="I513" s="62"/>
      <c r="J513" s="63"/>
      <c r="K513" s="63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63">SUM(G510:G516)</f>
        <v>0</v>
      </c>
      <c r="H517" s="21">
        <f t="shared" ref="H517" si="364">SUM(H510:H516)</f>
        <v>0</v>
      </c>
      <c r="I517" s="21">
        <f t="shared" ref="I517" si="365">SUM(I510:I516)</f>
        <v>0</v>
      </c>
      <c r="J517" s="21">
        <f t="shared" ref="J517" si="366">SUM(J510:J516)</f>
        <v>0</v>
      </c>
      <c r="K517" s="27"/>
      <c r="L517" s="21">
        <f t="shared" si="332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67" t="s">
        <v>77</v>
      </c>
      <c r="F518" s="68">
        <v>90</v>
      </c>
      <c r="G518" s="68">
        <v>0.36</v>
      </c>
      <c r="H518" s="68">
        <v>0.36</v>
      </c>
      <c r="I518" s="68">
        <v>8.82</v>
      </c>
      <c r="J518" s="69">
        <v>42</v>
      </c>
      <c r="K518" s="69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90</v>
      </c>
      <c r="G521" s="21">
        <f t="shared" ref="G521" si="367">SUM(G518:G520)</f>
        <v>0.36</v>
      </c>
      <c r="H521" s="21">
        <f t="shared" ref="H521" si="368">SUM(H518:H520)</f>
        <v>0.36</v>
      </c>
      <c r="I521" s="21">
        <f t="shared" ref="I521" si="369">SUM(I518:I520)</f>
        <v>8.82</v>
      </c>
      <c r="J521" s="21">
        <f t="shared" ref="J521" si="370">SUM(J518:J520)</f>
        <v>42</v>
      </c>
      <c r="K521" s="27"/>
      <c r="L521" s="21">
        <f t="shared" ref="L521" ca="1" si="371">SUM(L518:L526)</f>
        <v>0</v>
      </c>
    </row>
    <row r="522" spans="1:12" ht="30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8" t="s">
        <v>97</v>
      </c>
      <c r="F522" s="59">
        <v>120</v>
      </c>
      <c r="G522" s="59">
        <v>0.45</v>
      </c>
      <c r="H522" s="59">
        <v>10.06</v>
      </c>
      <c r="I522" s="59">
        <v>1.42</v>
      </c>
      <c r="J522" s="60">
        <v>99</v>
      </c>
      <c r="K522" s="60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2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61" t="s">
        <v>60</v>
      </c>
      <c r="F524" s="62">
        <v>150</v>
      </c>
      <c r="G524" s="62">
        <v>14</v>
      </c>
      <c r="H524" s="62">
        <v>8.5</v>
      </c>
      <c r="I524" s="62">
        <v>42</v>
      </c>
      <c r="J524" s="63">
        <v>301</v>
      </c>
      <c r="K524" s="63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2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4" t="s">
        <v>48</v>
      </c>
      <c r="F526" s="65">
        <v>215</v>
      </c>
      <c r="G526" s="65">
        <v>7.0000000000000007E-2</v>
      </c>
      <c r="H526" s="65">
        <v>0.01</v>
      </c>
      <c r="I526" s="65">
        <v>8.2100000000000009</v>
      </c>
      <c r="J526" s="66">
        <v>35</v>
      </c>
      <c r="K526" s="66"/>
      <c r="L526" s="51"/>
    </row>
    <row r="527" spans="1:12" ht="15" x14ac:dyDescent="0.25">
      <c r="A527" s="25"/>
      <c r="B527" s="16"/>
      <c r="C527" s="11"/>
      <c r="D527" s="7" t="s">
        <v>32</v>
      </c>
      <c r="E527" s="61" t="s">
        <v>55</v>
      </c>
      <c r="F527" s="62">
        <v>20</v>
      </c>
      <c r="G527" s="62">
        <v>1.52</v>
      </c>
      <c r="H527" s="62">
        <v>0.16</v>
      </c>
      <c r="I527" s="62">
        <v>9.84</v>
      </c>
      <c r="J527" s="63">
        <v>47</v>
      </c>
      <c r="K527" s="63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>
        <v>64.19</v>
      </c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v>535</v>
      </c>
      <c r="G531" s="21">
        <f t="shared" ref="G531" si="372">SUM(G522:G530)</f>
        <v>16.04</v>
      </c>
      <c r="H531" s="21">
        <f t="shared" ref="H531" si="373">SUM(H522:H530)</f>
        <v>18.730000000000004</v>
      </c>
      <c r="I531" s="21">
        <f t="shared" ref="I531" si="374">SUM(I522:I530)</f>
        <v>61.47</v>
      </c>
      <c r="J531" s="21">
        <f t="shared" ref="J531" si="375">SUM(J522:J530)</f>
        <v>482</v>
      </c>
      <c r="K531" s="27"/>
      <c r="L531" s="21">
        <f t="shared" ref="L531" ca="1" si="376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77">SUM(G532:G535)</f>
        <v>0</v>
      </c>
      <c r="H536" s="21">
        <f t="shared" ref="H536" si="378">SUM(H532:H535)</f>
        <v>0</v>
      </c>
      <c r="I536" s="21">
        <f t="shared" ref="I536" si="379">SUM(I532:I535)</f>
        <v>0</v>
      </c>
      <c r="J536" s="21">
        <f t="shared" ref="J536" si="380">SUM(J532:J535)</f>
        <v>0</v>
      </c>
      <c r="K536" s="27"/>
      <c r="L536" s="21">
        <f t="shared" ref="L536" ca="1" si="381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82">SUM(G537:G542)</f>
        <v>0</v>
      </c>
      <c r="H543" s="21">
        <f t="shared" ref="H543" si="383">SUM(H537:H542)</f>
        <v>0</v>
      </c>
      <c r="I543" s="21">
        <f t="shared" ref="I543" si="384">SUM(I537:I542)</f>
        <v>0</v>
      </c>
      <c r="J543" s="21">
        <f t="shared" ref="J543" si="385">SUM(J537:J542)</f>
        <v>0</v>
      </c>
      <c r="K543" s="27"/>
      <c r="L543" s="21">
        <f t="shared" ref="L543" ca="1" si="386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87">SUM(G544:G549)</f>
        <v>0</v>
      </c>
      <c r="H550" s="21">
        <f t="shared" ref="H550" si="388">SUM(H544:H549)</f>
        <v>0</v>
      </c>
      <c r="I550" s="21">
        <f t="shared" ref="I550" si="389">SUM(I544:I549)</f>
        <v>0</v>
      </c>
      <c r="J550" s="21">
        <f t="shared" ref="J550" si="390">SUM(J544:J549)</f>
        <v>0</v>
      </c>
      <c r="K550" s="27"/>
      <c r="L550" s="21">
        <f t="shared" ref="L550" ca="1" si="391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73" t="s">
        <v>4</v>
      </c>
      <c r="D551" s="74"/>
      <c r="E551" s="33"/>
      <c r="F551" s="34">
        <f>F517+F521+F531+F536+F543+F550</f>
        <v>625</v>
      </c>
      <c r="G551" s="34">
        <f t="shared" ref="G551" si="392">G517+G521+G531+G536+G543+G550</f>
        <v>16.399999999999999</v>
      </c>
      <c r="H551" s="34">
        <f t="shared" ref="H551" si="393">H517+H521+H531+H536+H543+H550</f>
        <v>19.090000000000003</v>
      </c>
      <c r="I551" s="34">
        <f t="shared" ref="I551" si="394">I517+I521+I531+I536+I543+I550</f>
        <v>70.289999999999992</v>
      </c>
      <c r="J551" s="34">
        <f t="shared" ref="J551" si="395">J517+J521+J531+J536+J543+J550</f>
        <v>524</v>
      </c>
      <c r="K551" s="35"/>
      <c r="L551" s="34">
        <f t="shared" ref="L551" ca="1" si="396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97">SUM(G552:G558)</f>
        <v>0</v>
      </c>
      <c r="H559" s="21">
        <f t="shared" ref="H559" si="398">SUM(H552:H558)</f>
        <v>0</v>
      </c>
      <c r="I559" s="21">
        <f t="shared" ref="I559" si="399">SUM(I552:I558)</f>
        <v>0</v>
      </c>
      <c r="J559" s="21">
        <f t="shared" ref="J559" si="400">SUM(J552:J558)</f>
        <v>0</v>
      </c>
      <c r="K559" s="27"/>
      <c r="L559" s="21">
        <f t="shared" ref="L559" si="401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02">SUM(G560:G562)</f>
        <v>0</v>
      </c>
      <c r="H563" s="21">
        <f t="shared" ref="H563" si="403">SUM(H560:H562)</f>
        <v>0</v>
      </c>
      <c r="I563" s="21">
        <f t="shared" ref="I563" si="404">SUM(I560:I562)</f>
        <v>0</v>
      </c>
      <c r="J563" s="21">
        <f t="shared" ref="J563" si="405">SUM(J560:J562)</f>
        <v>0</v>
      </c>
      <c r="K563" s="27"/>
      <c r="L563" s="21">
        <f t="shared" ref="L563" ca="1" si="406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07">SUM(G564:G572)</f>
        <v>0</v>
      </c>
      <c r="H573" s="21">
        <f t="shared" ref="H573" si="408">SUM(H564:H572)</f>
        <v>0</v>
      </c>
      <c r="I573" s="21">
        <f t="shared" ref="I573" si="409">SUM(I564:I572)</f>
        <v>0</v>
      </c>
      <c r="J573" s="21">
        <f t="shared" ref="J573" si="410">SUM(J564:J572)</f>
        <v>0</v>
      </c>
      <c r="K573" s="27"/>
      <c r="L573" s="21">
        <f t="shared" ref="L573" ca="1" si="41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12">SUM(G574:G577)</f>
        <v>0</v>
      </c>
      <c r="H578" s="21">
        <f t="shared" ref="H578" si="413">SUM(H574:H577)</f>
        <v>0</v>
      </c>
      <c r="I578" s="21">
        <f t="shared" ref="I578" si="414">SUM(I574:I577)</f>
        <v>0</v>
      </c>
      <c r="J578" s="21">
        <f t="shared" ref="J578" si="415">SUM(J574:J577)</f>
        <v>0</v>
      </c>
      <c r="K578" s="27"/>
      <c r="L578" s="21">
        <f t="shared" ref="L578" ca="1" si="416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17">SUM(G579:G584)</f>
        <v>0</v>
      </c>
      <c r="H585" s="21">
        <f t="shared" ref="H585" si="418">SUM(H579:H584)</f>
        <v>0</v>
      </c>
      <c r="I585" s="21">
        <f t="shared" ref="I585" si="419">SUM(I579:I584)</f>
        <v>0</v>
      </c>
      <c r="J585" s="21">
        <f t="shared" ref="J585" si="420">SUM(J579:J584)</f>
        <v>0</v>
      </c>
      <c r="K585" s="27"/>
      <c r="L585" s="21">
        <f t="shared" ref="L585" ca="1" si="42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22">SUM(G586:G591)</f>
        <v>0</v>
      </c>
      <c r="H592" s="21">
        <f t="shared" ref="H592" si="423">SUM(H586:H591)</f>
        <v>0</v>
      </c>
      <c r="I592" s="21">
        <f t="shared" ref="I592" si="424">SUM(I586:I591)</f>
        <v>0</v>
      </c>
      <c r="J592" s="21">
        <f t="shared" ref="J592" si="425">SUM(J586:J591)</f>
        <v>0</v>
      </c>
      <c r="K592" s="27"/>
      <c r="L592" s="21">
        <f t="shared" ref="L592" ca="1" si="426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70" t="s">
        <v>4</v>
      </c>
      <c r="D593" s="71"/>
      <c r="E593" s="39"/>
      <c r="F593" s="40">
        <f>F559+F563+F573+F578+F585+F592</f>
        <v>0</v>
      </c>
      <c r="G593" s="40">
        <f t="shared" ref="G593" si="427">G559+G563+G573+G578+G585+G592</f>
        <v>0</v>
      </c>
      <c r="H593" s="40">
        <f t="shared" ref="H593" si="428">H559+H563+H573+H578+H585+H592</f>
        <v>0</v>
      </c>
      <c r="I593" s="40">
        <f t="shared" ref="I593" si="429">I559+I563+I573+I578+I585+I592</f>
        <v>0</v>
      </c>
      <c r="J593" s="40">
        <f t="shared" ref="J593" si="430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72" t="s">
        <v>5</v>
      </c>
      <c r="D594" s="72"/>
      <c r="E594" s="72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564.41666666666663</v>
      </c>
      <c r="G594" s="42">
        <f t="shared" ref="G594:L594" si="431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17.653333333333332</v>
      </c>
      <c r="H594" s="42">
        <f t="shared" si="431"/>
        <v>18.607499999999998</v>
      </c>
      <c r="I594" s="42">
        <f t="shared" si="431"/>
        <v>72.424999999999997</v>
      </c>
      <c r="J594" s="42">
        <f t="shared" si="431"/>
        <v>534.91666666666663</v>
      </c>
      <c r="K594" s="42"/>
      <c r="L594" s="42" t="e">
        <f t="shared" ca="1" si="431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2023-10-13T20:58:36Z</dcterms:modified>
</cp:coreProperties>
</file>